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H18年度判定シート" sheetId="1" r:id="rId1"/>
    <sheet name="H17年度判定シート" sheetId="2" r:id="rId2"/>
  </sheets>
  <definedNames>
    <definedName name="_xlnm.Print_Area" localSheetId="1">'H17年度判定シート'!$A$1:$AA$42</definedName>
    <definedName name="_xlnm.Print_Area" localSheetId="0">'H18年度判定シート'!$A$1:$AA$41</definedName>
  </definedNames>
  <calcPr fullCalcOnLoad="1"/>
</workbook>
</file>

<file path=xl/sharedStrings.xml><?xml version="1.0" encoding="utf-8"?>
<sst xmlns="http://schemas.openxmlformats.org/spreadsheetml/2006/main" count="229" uniqueCount="112">
  <si>
    <t>適正科目</t>
  </si>
  <si>
    <t>1-1-2</t>
  </si>
  <si>
    <t>1-1-3</t>
  </si>
  <si>
    <t>1-1-4</t>
  </si>
  <si>
    <t>1-1-5</t>
  </si>
  <si>
    <t>1-2-2</t>
  </si>
  <si>
    <t>1-2-3</t>
  </si>
  <si>
    <t>1-2-4</t>
  </si>
  <si>
    <t>1-2-5</t>
  </si>
  <si>
    <t>1-5-2</t>
  </si>
  <si>
    <t>1-5-3</t>
  </si>
  <si>
    <t>1-5-4</t>
  </si>
  <si>
    <t>1-5-5</t>
  </si>
  <si>
    <t>1-3-2</t>
  </si>
  <si>
    <t>1-3-3</t>
  </si>
  <si>
    <t>1-3-4</t>
  </si>
  <si>
    <t>1-3-5</t>
  </si>
  <si>
    <t>1-4-2</t>
  </si>
  <si>
    <t>1-4-3</t>
  </si>
  <si>
    <t>1-4-4</t>
  </si>
  <si>
    <t>1-4-5</t>
  </si>
  <si>
    <t>問題NO.</t>
  </si>
  <si>
    <t>正答</t>
  </si>
  <si>
    <t>判定</t>
  </si>
  <si>
    <t>回答</t>
  </si>
  <si>
    <t>2-1-2</t>
  </si>
  <si>
    <t>2-1-3</t>
  </si>
  <si>
    <t>2-1-4</t>
  </si>
  <si>
    <t>2-1-5</t>
  </si>
  <si>
    <t>2-1-6</t>
  </si>
  <si>
    <t>2-1-7</t>
  </si>
  <si>
    <t>2-1-8</t>
  </si>
  <si>
    <t>2-1-9</t>
  </si>
  <si>
    <t>2-1-10</t>
  </si>
  <si>
    <t>2-1-11</t>
  </si>
  <si>
    <t>2-1-12</t>
  </si>
  <si>
    <t>2-1-13</t>
  </si>
  <si>
    <t>2-1-14</t>
  </si>
  <si>
    <t>2-1-15</t>
  </si>
  <si>
    <t>4-1-32</t>
  </si>
  <si>
    <t>4-1-33</t>
  </si>
  <si>
    <t>4-1-34</t>
  </si>
  <si>
    <t>4-1-35</t>
  </si>
  <si>
    <t>4-1-2</t>
  </si>
  <si>
    <t>4-1-3</t>
  </si>
  <si>
    <t>4-1-4</t>
  </si>
  <si>
    <t>4-1-5</t>
  </si>
  <si>
    <t>4-1-6</t>
  </si>
  <si>
    <t>4-1-7</t>
  </si>
  <si>
    <t>4-1-8</t>
  </si>
  <si>
    <t>4-1-9</t>
  </si>
  <si>
    <t>4-1-10</t>
  </si>
  <si>
    <t>4-1-11</t>
  </si>
  <si>
    <t>4-1-12</t>
  </si>
  <si>
    <t>4-1-13</t>
  </si>
  <si>
    <t>4-1-14</t>
  </si>
  <si>
    <t>4-1-15</t>
  </si>
  <si>
    <t>4-1-16</t>
  </si>
  <si>
    <t>4-1-17</t>
  </si>
  <si>
    <t>4-1-18</t>
  </si>
  <si>
    <t>4-1-19</t>
  </si>
  <si>
    <t>4-1-20</t>
  </si>
  <si>
    <t>4-1-21</t>
  </si>
  <si>
    <t>4-1-22</t>
  </si>
  <si>
    <t>4-1-23</t>
  </si>
  <si>
    <t>4-1-24</t>
  </si>
  <si>
    <t>4-1-25</t>
  </si>
  <si>
    <t>4-1-26</t>
  </si>
  <si>
    <t>4-1-27</t>
  </si>
  <si>
    <t>4-1-28</t>
  </si>
  <si>
    <t>4-1-29</t>
  </si>
  <si>
    <t>4-1-30</t>
  </si>
  <si>
    <t>4-1-31</t>
  </si>
  <si>
    <t>設計・計画</t>
  </si>
  <si>
    <t>情報・倫理</t>
  </si>
  <si>
    <t>解析</t>
  </si>
  <si>
    <t>技術関連</t>
  </si>
  <si>
    <t>材料･化学･バイオ</t>
  </si>
  <si>
    <t>成績</t>
  </si>
  <si>
    <t>専門科目（建設部門）</t>
  </si>
  <si>
    <t>6問</t>
  </si>
  <si>
    <t>8問</t>
  </si>
  <si>
    <t>10問</t>
  </si>
  <si>
    <t>適正</t>
  </si>
  <si>
    <t>基礎</t>
  </si>
  <si>
    <t>専門</t>
  </si>
  <si>
    <t>基礎＋専門</t>
  </si>
  <si>
    <t>1-1-1</t>
  </si>
  <si>
    <t>2-1-1</t>
  </si>
  <si>
    <t>4-1-1</t>
  </si>
  <si>
    <t>1-2-1</t>
  </si>
  <si>
    <t>1-4-1</t>
  </si>
  <si>
    <t>1-5-1</t>
  </si>
  <si>
    <t>平成１８年度技術士１次試験結果</t>
  </si>
  <si>
    <t>平成１８年１０月９日（月）</t>
  </si>
  <si>
    <t>1-5-6</t>
  </si>
  <si>
    <t>1-4-6</t>
  </si>
  <si>
    <t>1-3-6</t>
  </si>
  <si>
    <t>1-3-7</t>
  </si>
  <si>
    <t>1-2-6</t>
  </si>
  <si>
    <t>1-1-6</t>
  </si>
  <si>
    <t>平成１７年度技術士１次試験結果</t>
  </si>
  <si>
    <t>正答無</t>
  </si>
  <si>
    <t>平成１７年１０月１０日（月）</t>
  </si>
  <si>
    <t>1-3-1</t>
  </si>
  <si>
    <t>コメント（結果分析等）</t>
  </si>
  <si>
    <t>於</t>
  </si>
  <si>
    <t>基　礎　科　目</t>
  </si>
  <si>
    <t>平成１７年度技術士１次試験結果判定シート</t>
  </si>
  <si>
    <t>平成１８年度技術士１次試験結果判定シート</t>
  </si>
  <si>
    <t>1-3-1</t>
  </si>
  <si>
    <t>○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</si>
</sst>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点&quot;"/>
    <numFmt numFmtId="181" formatCode="0;[Red]0"/>
    <numFmt numFmtId="182" formatCode="0.0%"/>
  </numFmts>
  <fonts count="11">
    <font>
      <sz val="10.5"/>
      <name val="ＭＳ 明朝"/>
      <family val="1"/>
    </font>
    <font>
      <sz val="6"/>
      <name val="ＭＳ 明朝"/>
      <family val="1"/>
    </font>
    <font>
      <sz val="10.5"/>
      <color indexed="10"/>
      <name val="ＭＳ 明朝"/>
      <family val="1"/>
    </font>
    <font>
      <b/>
      <sz val="10.5"/>
      <name val="ＭＳ 明朝"/>
      <family val="1"/>
    </font>
    <font>
      <b/>
      <sz val="10.5"/>
      <color indexed="12"/>
      <name val="ＭＳ 明朝"/>
      <family val="1"/>
    </font>
    <font>
      <b/>
      <sz val="10.5"/>
      <name val="ＭＳ ゴシック"/>
      <family val="3"/>
    </font>
    <font>
      <b/>
      <sz val="9"/>
      <color indexed="12"/>
      <name val="ＭＳ 明朝"/>
      <family val="1"/>
    </font>
    <font>
      <sz val="12"/>
      <color indexed="10"/>
      <name val="HGP創英角ﾎﾟｯﾌﾟ体"/>
      <family val="3"/>
    </font>
    <font>
      <b/>
      <sz val="10.5"/>
      <name val="HG丸ｺﾞｼｯｸM-PRO"/>
      <family val="3"/>
    </font>
    <font>
      <b/>
      <sz val="12"/>
      <name val="HG丸ｺﾞｼｯｸM-PRO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4" fontId="3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4" fontId="3" fillId="0" borderId="8" xfId="0" applyNumberFormat="1" applyFont="1" applyFill="1" applyBorder="1" applyAlignment="1" quotePrefix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9" fontId="2" fillId="0" borderId="14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3" fillId="0" borderId="12" xfId="0" applyNumberFormat="1" applyFont="1" applyFill="1" applyBorder="1" applyAlignment="1" quotePrefix="1">
      <alignment horizontal="center" vertical="center" wrapText="1"/>
    </xf>
    <xf numFmtId="9" fontId="2" fillId="0" borderId="0" xfId="0" applyNumberFormat="1" applyFont="1" applyFill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4" xfId="0" applyFill="1" applyBorder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/>
    </xf>
    <xf numFmtId="14" fontId="3" fillId="0" borderId="18" xfId="0" applyNumberFormat="1" applyFont="1" applyFill="1" applyBorder="1" applyAlignment="1" quotePrefix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vertical="center"/>
    </xf>
    <xf numFmtId="14" fontId="3" fillId="0" borderId="20" xfId="0" applyNumberFormat="1" applyFont="1" applyFill="1" applyBorder="1" applyAlignment="1" quotePrefix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horizontal="center" vertical="center"/>
    </xf>
    <xf numFmtId="14" fontId="3" fillId="0" borderId="3" xfId="0" applyNumberFormat="1" applyFont="1" applyFill="1" applyBorder="1" applyAlignment="1" quotePrefix="1">
      <alignment horizontal="center" vertical="center" wrapText="1"/>
    </xf>
    <xf numFmtId="181" fontId="5" fillId="0" borderId="22" xfId="0" applyNumberFormat="1" applyFont="1" applyFill="1" applyBorder="1" applyAlignment="1">
      <alignment horizontal="center" vertical="center"/>
    </xf>
    <xf numFmtId="182" fontId="0" fillId="0" borderId="23" xfId="0" applyNumberFormat="1" applyFill="1" applyBorder="1" applyAlignment="1">
      <alignment horizontal="center" vertical="center"/>
    </xf>
    <xf numFmtId="1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81" fontId="0" fillId="0" borderId="2" xfId="0" applyNumberForma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 quotePrefix="1">
      <alignment horizontal="center" vertical="center" wrapText="1"/>
    </xf>
    <xf numFmtId="0" fontId="0" fillId="0" borderId="5" xfId="0" applyFill="1" applyBorder="1" applyAlignment="1">
      <alignment vertical="center" textRotation="255"/>
    </xf>
    <xf numFmtId="0" fontId="0" fillId="0" borderId="24" xfId="0" applyFill="1" applyBorder="1" applyAlignment="1">
      <alignment vertical="center" textRotation="255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22" xfId="0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30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180" fontId="2" fillId="0" borderId="8" xfId="0" applyNumberFormat="1" applyFont="1" applyFill="1" applyBorder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80" fontId="5" fillId="0" borderId="8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 textRotation="255"/>
    </xf>
    <xf numFmtId="0" fontId="0" fillId="0" borderId="10" xfId="0" applyFill="1" applyBorder="1" applyAlignment="1">
      <alignment vertical="center" textRotation="255"/>
    </xf>
    <xf numFmtId="0" fontId="0" fillId="0" borderId="11" xfId="0" applyFill="1" applyBorder="1" applyAlignment="1">
      <alignment vertical="center" textRotation="255"/>
    </xf>
    <xf numFmtId="0" fontId="0" fillId="0" borderId="32" xfId="0" applyFill="1" applyBorder="1" applyAlignment="1">
      <alignment vertical="center" textRotation="255"/>
    </xf>
    <xf numFmtId="0" fontId="0" fillId="0" borderId="33" xfId="0" applyFill="1" applyBorder="1" applyAlignment="1">
      <alignment vertical="center" textRotation="255"/>
    </xf>
    <xf numFmtId="180" fontId="2" fillId="0" borderId="10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180" fontId="5" fillId="0" borderId="9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textRotation="255" wrapText="1"/>
    </xf>
    <xf numFmtId="0" fontId="10" fillId="0" borderId="33" xfId="0" applyFont="1" applyFill="1" applyBorder="1" applyAlignment="1">
      <alignment vertical="center" textRotation="255" wrapText="1"/>
    </xf>
    <xf numFmtId="0" fontId="10" fillId="0" borderId="24" xfId="0" applyFont="1" applyFill="1" applyBorder="1" applyAlignment="1">
      <alignment vertical="center" textRotation="255" wrapText="1"/>
    </xf>
    <xf numFmtId="0" fontId="0" fillId="0" borderId="4" xfId="0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/>
    </xf>
    <xf numFmtId="0" fontId="1" fillId="0" borderId="1" xfId="0" applyFont="1" applyFill="1" applyBorder="1" applyAlignment="1">
      <alignment vertical="center" textRotation="255"/>
    </xf>
    <xf numFmtId="0" fontId="1" fillId="0" borderId="10" xfId="0" applyFont="1" applyFill="1" applyBorder="1" applyAlignment="1">
      <alignment vertical="center" textRotation="255"/>
    </xf>
    <xf numFmtId="0" fontId="1" fillId="0" borderId="11" xfId="0" applyFont="1" applyFill="1" applyBorder="1" applyAlignment="1">
      <alignment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20</xdr:row>
      <xdr:rowOff>0</xdr:rowOff>
    </xdr:from>
    <xdr:to>
      <xdr:col>10</xdr:col>
      <xdr:colOff>600075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5133975" y="34290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133350</xdr:colOff>
      <xdr:row>40</xdr:row>
      <xdr:rowOff>0</xdr:rowOff>
    </xdr:from>
    <xdr:to>
      <xdr:col>15</xdr:col>
      <xdr:colOff>600075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7934325" y="68580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30</xdr:row>
      <xdr:rowOff>0</xdr:rowOff>
    </xdr:from>
    <xdr:to>
      <xdr:col>5</xdr:col>
      <xdr:colOff>600075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51435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20</xdr:row>
      <xdr:rowOff>0</xdr:rowOff>
    </xdr:from>
    <xdr:to>
      <xdr:col>10</xdr:col>
      <xdr:colOff>600075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5133975" y="34290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133350</xdr:colOff>
      <xdr:row>40</xdr:row>
      <xdr:rowOff>0</xdr:rowOff>
    </xdr:from>
    <xdr:to>
      <xdr:col>15</xdr:col>
      <xdr:colOff>600075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7934325" y="68580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36</xdr:row>
      <xdr:rowOff>0</xdr:rowOff>
    </xdr:from>
    <xdr:to>
      <xdr:col>5</xdr:col>
      <xdr:colOff>600075</xdr:colOff>
      <xdr:row>36</xdr:row>
      <xdr:rowOff>0</xdr:rowOff>
    </xdr:to>
    <xdr:sp>
      <xdr:nvSpPr>
        <xdr:cNvPr id="3" name="Line 3"/>
        <xdr:cNvSpPr>
          <a:spLocks/>
        </xdr:cNvSpPr>
      </xdr:nvSpPr>
      <xdr:spPr>
        <a:xfrm>
          <a:off x="2333625" y="6172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5"/>
  <sheetViews>
    <sheetView tabSelected="1" view="pageBreakPreview" zoomScaleNormal="70" zoomScaleSheetLayoutView="100" workbookViewId="0" topLeftCell="A2">
      <selection activeCell="F32" sqref="F32"/>
    </sheetView>
  </sheetViews>
  <sheetFormatPr defaultColWidth="9.00390625" defaultRowHeight="12.75"/>
  <cols>
    <col min="1" max="1" width="3.00390625" style="4" customWidth="1"/>
    <col min="2" max="2" width="3.625" style="4" customWidth="1"/>
    <col min="3" max="3" width="8.75390625" style="7" customWidth="1"/>
    <col min="4" max="4" width="6.75390625" style="4" customWidth="1"/>
    <col min="5" max="5" width="6.75390625" style="7" customWidth="1"/>
    <col min="6" max="6" width="9.75390625" style="7" customWidth="1"/>
    <col min="7" max="7" width="4.75390625" style="4" customWidth="1"/>
    <col min="8" max="8" width="8.75390625" style="7" customWidth="1"/>
    <col min="9" max="9" width="6.75390625" style="4" customWidth="1"/>
    <col min="10" max="10" width="6.75390625" style="7" customWidth="1"/>
    <col min="11" max="11" width="9.75390625" style="7" customWidth="1"/>
    <col min="12" max="12" width="4.75390625" style="4" customWidth="1"/>
    <col min="13" max="13" width="8.75390625" style="7" customWidth="1"/>
    <col min="14" max="14" width="6.75390625" style="4" customWidth="1"/>
    <col min="15" max="15" width="6.75390625" style="7" customWidth="1"/>
    <col min="16" max="16" width="9.75390625" style="7" customWidth="1"/>
    <col min="17" max="17" width="1.875" style="7" customWidth="1"/>
    <col min="18" max="18" width="3.75390625" style="7" customWidth="1"/>
    <col min="19" max="23" width="3.75390625" style="4" customWidth="1"/>
    <col min="24" max="26" width="3.75390625" style="7" customWidth="1"/>
    <col min="27" max="27" width="1.75390625" style="7" customWidth="1"/>
    <col min="28" max="28" width="4.75390625" style="4" customWidth="1"/>
    <col min="29" max="16384" width="9.125" style="4" customWidth="1"/>
  </cols>
  <sheetData>
    <row r="1" ht="17.25" customHeight="1">
      <c r="H1" s="39" t="s">
        <v>109</v>
      </c>
    </row>
    <row r="2" ht="10.5" customHeight="1"/>
    <row r="3" spans="2:18" ht="12.75">
      <c r="B3" s="82" t="s">
        <v>107</v>
      </c>
      <c r="C3" s="82"/>
      <c r="D3" s="82"/>
      <c r="E3" s="82"/>
      <c r="F3" s="82"/>
      <c r="H3" s="82" t="s">
        <v>0</v>
      </c>
      <c r="I3" s="82"/>
      <c r="J3" s="82"/>
      <c r="K3" s="82"/>
      <c r="M3" s="82" t="s">
        <v>79</v>
      </c>
      <c r="N3" s="82"/>
      <c r="O3" s="82"/>
      <c r="P3" s="82"/>
      <c r="R3" s="9" t="s">
        <v>93</v>
      </c>
    </row>
    <row r="4" spans="2:27" ht="13.5" customHeight="1">
      <c r="B4" s="79" t="s">
        <v>21</v>
      </c>
      <c r="C4" s="80"/>
      <c r="D4" s="10" t="s">
        <v>22</v>
      </c>
      <c r="E4" s="10" t="s">
        <v>24</v>
      </c>
      <c r="F4" s="11" t="s">
        <v>23</v>
      </c>
      <c r="H4" s="1" t="s">
        <v>21</v>
      </c>
      <c r="I4" s="10" t="s">
        <v>22</v>
      </c>
      <c r="J4" s="10" t="s">
        <v>24</v>
      </c>
      <c r="K4" s="11" t="s">
        <v>23</v>
      </c>
      <c r="M4" s="12" t="s">
        <v>21</v>
      </c>
      <c r="N4" s="13" t="s">
        <v>22</v>
      </c>
      <c r="O4" s="13" t="s">
        <v>24</v>
      </c>
      <c r="P4" s="14" t="s">
        <v>23</v>
      </c>
      <c r="Q4" s="6"/>
      <c r="R4" s="6"/>
      <c r="X4" s="6"/>
      <c r="Y4" s="6"/>
      <c r="Z4" s="6"/>
      <c r="AA4" s="6"/>
    </row>
    <row r="5" spans="2:27" ht="13.5" customHeight="1">
      <c r="B5" s="86" t="s">
        <v>73</v>
      </c>
      <c r="C5" s="15" t="s">
        <v>87</v>
      </c>
      <c r="D5" s="16">
        <v>3</v>
      </c>
      <c r="E5" s="33"/>
      <c r="F5" s="17">
        <f>IF(E5="","",IF(D5=E5,"○","×"))</f>
      </c>
      <c r="H5" s="18" t="s">
        <v>88</v>
      </c>
      <c r="I5" s="16">
        <v>4</v>
      </c>
      <c r="J5" s="33"/>
      <c r="K5" s="17" t="str">
        <f aca="true" t="shared" si="0" ref="K5:K19">IF(J5=""," ",IF(I5=J5,"○","×"))</f>
        <v> </v>
      </c>
      <c r="M5" s="19" t="s">
        <v>89</v>
      </c>
      <c r="N5" s="20">
        <v>3</v>
      </c>
      <c r="O5" s="35"/>
      <c r="P5" s="11" t="str">
        <f aca="true" t="shared" si="1" ref="P5:P39">IF(O5=""," ",IF(N5=O5,"○","×"))</f>
        <v> </v>
      </c>
      <c r="Q5" s="6"/>
      <c r="R5" s="6"/>
      <c r="S5" s="9" t="s">
        <v>94</v>
      </c>
      <c r="X5" s="6"/>
      <c r="Y5" s="6"/>
      <c r="Z5" s="6"/>
      <c r="AA5" s="6"/>
    </row>
    <row r="6" spans="2:27" ht="13.5" customHeight="1">
      <c r="B6" s="87"/>
      <c r="C6" s="15" t="s">
        <v>1</v>
      </c>
      <c r="D6" s="16">
        <v>5</v>
      </c>
      <c r="E6" s="33"/>
      <c r="F6" s="17" t="str">
        <f aca="true" t="shared" si="2" ref="F6:F29">IF(E6=""," ",IF(D6=E6,"○","×"))</f>
        <v> </v>
      </c>
      <c r="H6" s="18" t="s">
        <v>25</v>
      </c>
      <c r="I6" s="16">
        <v>1</v>
      </c>
      <c r="J6" s="33"/>
      <c r="K6" s="17" t="str">
        <f t="shared" si="0"/>
        <v> </v>
      </c>
      <c r="M6" s="18" t="s">
        <v>43</v>
      </c>
      <c r="N6" s="16">
        <v>2</v>
      </c>
      <c r="O6" s="33"/>
      <c r="P6" s="17" t="str">
        <f t="shared" si="1"/>
        <v> </v>
      </c>
      <c r="Q6" s="6"/>
      <c r="R6" s="6"/>
      <c r="X6" s="6"/>
      <c r="Y6" s="6"/>
      <c r="Z6" s="6"/>
      <c r="AA6" s="6"/>
    </row>
    <row r="7" spans="2:27" ht="13.5" customHeight="1">
      <c r="B7" s="87"/>
      <c r="C7" s="15" t="s">
        <v>2</v>
      </c>
      <c r="D7" s="16">
        <v>2</v>
      </c>
      <c r="E7" s="33"/>
      <c r="F7" s="17" t="str">
        <f t="shared" si="2"/>
        <v> </v>
      </c>
      <c r="H7" s="18" t="s">
        <v>26</v>
      </c>
      <c r="I7" s="16">
        <v>5</v>
      </c>
      <c r="J7" s="33"/>
      <c r="K7" s="17" t="str">
        <f t="shared" si="0"/>
        <v> </v>
      </c>
      <c r="M7" s="18" t="s">
        <v>44</v>
      </c>
      <c r="N7" s="16">
        <v>3</v>
      </c>
      <c r="O7" s="33"/>
      <c r="P7" s="17" t="str">
        <f t="shared" si="1"/>
        <v> </v>
      </c>
      <c r="Q7" s="6"/>
      <c r="R7" s="6"/>
      <c r="S7" s="59"/>
      <c r="T7" s="60"/>
      <c r="U7" s="60"/>
      <c r="V7" s="60"/>
      <c r="W7" s="60"/>
      <c r="X7" s="61"/>
      <c r="Y7" s="6" t="s">
        <v>106</v>
      </c>
      <c r="Z7" s="6"/>
      <c r="AA7" s="6"/>
    </row>
    <row r="8" spans="2:27" ht="13.5" customHeight="1">
      <c r="B8" s="87"/>
      <c r="C8" s="15" t="s">
        <v>3</v>
      </c>
      <c r="D8" s="16">
        <v>4</v>
      </c>
      <c r="E8" s="33"/>
      <c r="F8" s="17" t="str">
        <f t="shared" si="2"/>
        <v> </v>
      </c>
      <c r="H8" s="18" t="s">
        <v>27</v>
      </c>
      <c r="I8" s="16">
        <v>1</v>
      </c>
      <c r="J8" s="33"/>
      <c r="K8" s="17" t="str">
        <f t="shared" si="0"/>
        <v> </v>
      </c>
      <c r="M8" s="18" t="s">
        <v>45</v>
      </c>
      <c r="N8" s="16">
        <v>4</v>
      </c>
      <c r="O8" s="33"/>
      <c r="P8" s="17" t="str">
        <f t="shared" si="1"/>
        <v> </v>
      </c>
      <c r="Q8" s="6"/>
      <c r="R8" s="6"/>
      <c r="X8" s="6"/>
      <c r="Y8" s="6"/>
      <c r="Z8" s="6"/>
      <c r="AA8" s="6"/>
    </row>
    <row r="9" spans="2:27" ht="13.5" customHeight="1">
      <c r="B9" s="87"/>
      <c r="C9" s="40" t="s">
        <v>4</v>
      </c>
      <c r="D9" s="41">
        <v>5</v>
      </c>
      <c r="E9" s="42"/>
      <c r="F9" s="43" t="str">
        <f t="shared" si="2"/>
        <v> </v>
      </c>
      <c r="H9" s="18" t="s">
        <v>28</v>
      </c>
      <c r="I9" s="16">
        <v>4</v>
      </c>
      <c r="J9" s="33"/>
      <c r="K9" s="17" t="str">
        <f t="shared" si="0"/>
        <v> </v>
      </c>
      <c r="M9" s="18" t="s">
        <v>46</v>
      </c>
      <c r="N9" s="16">
        <v>5</v>
      </c>
      <c r="O9" s="33"/>
      <c r="P9" s="17" t="str">
        <f t="shared" si="1"/>
        <v> </v>
      </c>
      <c r="Q9" s="6"/>
      <c r="R9" s="6"/>
      <c r="X9" s="6"/>
      <c r="Y9" s="6"/>
      <c r="Z9" s="6"/>
      <c r="AA9" s="6"/>
    </row>
    <row r="10" spans="2:27" ht="13.5" customHeight="1">
      <c r="B10" s="57" t="s">
        <v>74</v>
      </c>
      <c r="C10" s="48" t="s">
        <v>90</v>
      </c>
      <c r="D10" s="20">
        <v>4</v>
      </c>
      <c r="E10" s="35"/>
      <c r="F10" s="11" t="str">
        <f t="shared" si="2"/>
        <v> </v>
      </c>
      <c r="H10" s="18" t="s">
        <v>29</v>
      </c>
      <c r="I10" s="16">
        <v>5</v>
      </c>
      <c r="J10" s="33"/>
      <c r="K10" s="17" t="str">
        <f t="shared" si="0"/>
        <v> </v>
      </c>
      <c r="M10" s="18" t="s">
        <v>47</v>
      </c>
      <c r="N10" s="16">
        <v>2</v>
      </c>
      <c r="O10" s="33"/>
      <c r="P10" s="17" t="str">
        <f t="shared" si="1"/>
        <v> </v>
      </c>
      <c r="Q10" s="6"/>
      <c r="R10" s="6"/>
      <c r="X10" s="6"/>
      <c r="Y10" s="6"/>
      <c r="Z10" s="6"/>
      <c r="AA10" s="6"/>
    </row>
    <row r="11" spans="2:27" ht="13.5" customHeight="1">
      <c r="B11" s="87"/>
      <c r="C11" s="15" t="s">
        <v>5</v>
      </c>
      <c r="D11" s="16">
        <v>5</v>
      </c>
      <c r="E11" s="33"/>
      <c r="F11" s="17" t="str">
        <f t="shared" si="2"/>
        <v> </v>
      </c>
      <c r="H11" s="18" t="s">
        <v>30</v>
      </c>
      <c r="I11" s="16">
        <v>3</v>
      </c>
      <c r="J11" s="33"/>
      <c r="K11" s="17" t="str">
        <f t="shared" si="0"/>
        <v> </v>
      </c>
      <c r="M11" s="18" t="s">
        <v>48</v>
      </c>
      <c r="N11" s="16">
        <v>4</v>
      </c>
      <c r="O11" s="33"/>
      <c r="P11" s="17" t="str">
        <f t="shared" si="1"/>
        <v> </v>
      </c>
      <c r="Q11" s="6"/>
      <c r="R11" s="6"/>
      <c r="X11" s="6"/>
      <c r="Y11" s="6"/>
      <c r="Z11" s="6"/>
      <c r="AA11" s="6"/>
    </row>
    <row r="12" spans="2:27" ht="13.5" customHeight="1">
      <c r="B12" s="87"/>
      <c r="C12" s="15" t="s">
        <v>6</v>
      </c>
      <c r="D12" s="16">
        <v>1</v>
      </c>
      <c r="E12" s="33"/>
      <c r="F12" s="17" t="str">
        <f t="shared" si="2"/>
        <v> </v>
      </c>
      <c r="H12" s="18" t="s">
        <v>31</v>
      </c>
      <c r="I12" s="16">
        <v>5</v>
      </c>
      <c r="J12" s="33"/>
      <c r="K12" s="17" t="str">
        <f t="shared" si="0"/>
        <v> </v>
      </c>
      <c r="M12" s="18" t="s">
        <v>49</v>
      </c>
      <c r="N12" s="16">
        <v>5</v>
      </c>
      <c r="O12" s="33"/>
      <c r="P12" s="17" t="str">
        <f t="shared" si="1"/>
        <v> </v>
      </c>
      <c r="Q12" s="6"/>
      <c r="R12" s="6"/>
      <c r="X12" s="6"/>
      <c r="Y12" s="6"/>
      <c r="Z12" s="6"/>
      <c r="AA12" s="6"/>
    </row>
    <row r="13" spans="2:27" ht="13.5" customHeight="1">
      <c r="B13" s="87"/>
      <c r="C13" s="15" t="s">
        <v>7</v>
      </c>
      <c r="D13" s="16">
        <v>3</v>
      </c>
      <c r="E13" s="33"/>
      <c r="F13" s="17" t="str">
        <f t="shared" si="2"/>
        <v> </v>
      </c>
      <c r="H13" s="18" t="s">
        <v>32</v>
      </c>
      <c r="I13" s="16">
        <v>4</v>
      </c>
      <c r="J13" s="33"/>
      <c r="K13" s="17" t="str">
        <f t="shared" si="0"/>
        <v> </v>
      </c>
      <c r="M13" s="18" t="s">
        <v>50</v>
      </c>
      <c r="N13" s="16">
        <v>3</v>
      </c>
      <c r="O13" s="33"/>
      <c r="P13" s="17" t="str">
        <f t="shared" si="1"/>
        <v> </v>
      </c>
      <c r="Q13" s="6"/>
      <c r="R13" s="6"/>
      <c r="X13" s="6"/>
      <c r="Y13" s="6"/>
      <c r="Z13" s="6"/>
      <c r="AA13" s="6"/>
    </row>
    <row r="14" spans="2:27" ht="13.5" customHeight="1">
      <c r="B14" s="58"/>
      <c r="C14" s="29" t="s">
        <v>8</v>
      </c>
      <c r="D14" s="22">
        <v>4</v>
      </c>
      <c r="E14" s="34"/>
      <c r="F14" s="23" t="str">
        <f t="shared" si="2"/>
        <v> </v>
      </c>
      <c r="H14" s="18" t="s">
        <v>33</v>
      </c>
      <c r="I14" s="16">
        <v>5</v>
      </c>
      <c r="J14" s="33"/>
      <c r="K14" s="17" t="str">
        <f t="shared" si="0"/>
        <v> </v>
      </c>
      <c r="M14" s="18" t="s">
        <v>51</v>
      </c>
      <c r="N14" s="16">
        <v>1</v>
      </c>
      <c r="O14" s="33"/>
      <c r="P14" s="17" t="str">
        <f t="shared" si="1"/>
        <v> </v>
      </c>
      <c r="Q14" s="6"/>
      <c r="R14" s="6"/>
      <c r="X14" s="6"/>
      <c r="Y14" s="6"/>
      <c r="Z14" s="6"/>
      <c r="AA14" s="6"/>
    </row>
    <row r="15" spans="2:27" ht="13.5" customHeight="1">
      <c r="B15" s="83" t="s">
        <v>75</v>
      </c>
      <c r="C15" s="44" t="s">
        <v>104</v>
      </c>
      <c r="D15" s="45">
        <v>1</v>
      </c>
      <c r="E15" s="46"/>
      <c r="F15" s="47" t="str">
        <f t="shared" si="2"/>
        <v> </v>
      </c>
      <c r="H15" s="18" t="s">
        <v>34</v>
      </c>
      <c r="I15" s="16">
        <v>4</v>
      </c>
      <c r="J15" s="33"/>
      <c r="K15" s="17" t="str">
        <f t="shared" si="0"/>
        <v> </v>
      </c>
      <c r="M15" s="18" t="s">
        <v>52</v>
      </c>
      <c r="N15" s="16">
        <v>2</v>
      </c>
      <c r="O15" s="33"/>
      <c r="P15" s="17" t="str">
        <f t="shared" si="1"/>
        <v> </v>
      </c>
      <c r="Q15" s="6"/>
      <c r="R15" s="6"/>
      <c r="X15" s="6"/>
      <c r="Y15" s="6"/>
      <c r="Z15" s="6"/>
      <c r="AA15" s="6"/>
    </row>
    <row r="16" spans="2:27" ht="13.5" customHeight="1">
      <c r="B16" s="84"/>
      <c r="C16" s="15" t="s">
        <v>13</v>
      </c>
      <c r="D16" s="16">
        <v>4</v>
      </c>
      <c r="E16" s="33"/>
      <c r="F16" s="17" t="str">
        <f t="shared" si="2"/>
        <v> </v>
      </c>
      <c r="H16" s="18" t="s">
        <v>35</v>
      </c>
      <c r="I16" s="16">
        <v>2</v>
      </c>
      <c r="J16" s="33"/>
      <c r="K16" s="17" t="str">
        <f t="shared" si="0"/>
        <v> </v>
      </c>
      <c r="M16" s="18" t="s">
        <v>53</v>
      </c>
      <c r="N16" s="16">
        <v>4</v>
      </c>
      <c r="O16" s="33"/>
      <c r="P16" s="17" t="str">
        <f t="shared" si="1"/>
        <v> </v>
      </c>
      <c r="Q16" s="6"/>
      <c r="R16" s="79" t="s">
        <v>83</v>
      </c>
      <c r="S16" s="80"/>
      <c r="T16" s="80" t="s">
        <v>84</v>
      </c>
      <c r="U16" s="80"/>
      <c r="V16" s="80" t="s">
        <v>85</v>
      </c>
      <c r="W16" s="80"/>
      <c r="X16" s="80" t="s">
        <v>86</v>
      </c>
      <c r="Y16" s="80"/>
      <c r="Z16" s="106"/>
      <c r="AA16" s="6"/>
    </row>
    <row r="17" spans="2:27" ht="13.5" customHeight="1">
      <c r="B17" s="84"/>
      <c r="C17" s="15" t="s">
        <v>14</v>
      </c>
      <c r="D17" s="16">
        <v>3</v>
      </c>
      <c r="E17" s="33"/>
      <c r="F17" s="17" t="str">
        <f t="shared" si="2"/>
        <v> </v>
      </c>
      <c r="H17" s="18" t="s">
        <v>36</v>
      </c>
      <c r="I17" s="16">
        <v>2</v>
      </c>
      <c r="J17" s="33"/>
      <c r="K17" s="17" t="str">
        <f t="shared" si="0"/>
        <v> </v>
      </c>
      <c r="M17" s="18" t="s">
        <v>54</v>
      </c>
      <c r="N17" s="16">
        <v>1</v>
      </c>
      <c r="O17" s="33"/>
      <c r="P17" s="17" t="str">
        <f t="shared" si="1"/>
        <v> </v>
      </c>
      <c r="Q17" s="6"/>
      <c r="R17" s="73"/>
      <c r="S17" s="74"/>
      <c r="T17" s="74"/>
      <c r="U17" s="74"/>
      <c r="V17" s="74"/>
      <c r="W17" s="74"/>
      <c r="X17" s="74"/>
      <c r="Y17" s="74"/>
      <c r="Z17" s="77"/>
      <c r="AA17" s="6"/>
    </row>
    <row r="18" spans="2:27" ht="13.5" customHeight="1">
      <c r="B18" s="84"/>
      <c r="C18" s="15" t="s">
        <v>15</v>
      </c>
      <c r="D18" s="16">
        <v>2</v>
      </c>
      <c r="E18" s="33"/>
      <c r="F18" s="17" t="str">
        <f t="shared" si="2"/>
        <v> </v>
      </c>
      <c r="H18" s="18" t="s">
        <v>37</v>
      </c>
      <c r="I18" s="16">
        <v>4</v>
      </c>
      <c r="J18" s="33"/>
      <c r="K18" s="17" t="str">
        <f t="shared" si="0"/>
        <v> </v>
      </c>
      <c r="M18" s="18" t="s">
        <v>55</v>
      </c>
      <c r="N18" s="16">
        <v>1</v>
      </c>
      <c r="O18" s="33"/>
      <c r="P18" s="17" t="str">
        <f t="shared" si="1"/>
        <v> </v>
      </c>
      <c r="Q18" s="6"/>
      <c r="R18" s="107">
        <f>ABS(K20)</f>
        <v>0</v>
      </c>
      <c r="S18" s="81"/>
      <c r="T18" s="81">
        <f>ABS(F30)</f>
        <v>0</v>
      </c>
      <c r="U18" s="81"/>
      <c r="V18" s="81">
        <f>ABS(P40)*2</f>
        <v>0</v>
      </c>
      <c r="W18" s="81"/>
      <c r="X18" s="81">
        <f>SUM(T18:W19)</f>
        <v>0</v>
      </c>
      <c r="Y18" s="81"/>
      <c r="Z18" s="98"/>
      <c r="AA18" s="6"/>
    </row>
    <row r="19" spans="2:27" ht="13.5" customHeight="1">
      <c r="B19" s="86"/>
      <c r="C19" s="40" t="s">
        <v>16</v>
      </c>
      <c r="D19" s="41">
        <v>1</v>
      </c>
      <c r="E19" s="42"/>
      <c r="F19" s="43" t="str">
        <f t="shared" si="2"/>
        <v> </v>
      </c>
      <c r="H19" s="21" t="s">
        <v>38</v>
      </c>
      <c r="I19" s="22">
        <v>2</v>
      </c>
      <c r="J19" s="34"/>
      <c r="K19" s="23" t="str">
        <f t="shared" si="0"/>
        <v> </v>
      </c>
      <c r="M19" s="18" t="s">
        <v>56</v>
      </c>
      <c r="N19" s="16">
        <v>4</v>
      </c>
      <c r="O19" s="33"/>
      <c r="P19" s="17" t="str">
        <f t="shared" si="1"/>
        <v> </v>
      </c>
      <c r="Q19" s="6"/>
      <c r="R19" s="107"/>
      <c r="S19" s="81"/>
      <c r="T19" s="81"/>
      <c r="U19" s="81"/>
      <c r="V19" s="81"/>
      <c r="W19" s="81"/>
      <c r="X19" s="81"/>
      <c r="Y19" s="81"/>
      <c r="Z19" s="98"/>
      <c r="AA19" s="6"/>
    </row>
    <row r="20" spans="2:27" ht="13.5" customHeight="1">
      <c r="B20" s="103" t="s">
        <v>77</v>
      </c>
      <c r="C20" s="48" t="s">
        <v>91</v>
      </c>
      <c r="D20" s="20">
        <v>4</v>
      </c>
      <c r="E20" s="35"/>
      <c r="F20" s="11" t="str">
        <f t="shared" si="2"/>
        <v> </v>
      </c>
      <c r="H20" s="55" t="s">
        <v>78</v>
      </c>
      <c r="I20" s="24">
        <v>0.5</v>
      </c>
      <c r="J20" s="25" t="s">
        <v>81</v>
      </c>
      <c r="K20" s="49">
        <f>IF(COUNTIF(K5:K19,"○")&gt;7,COUNTIF(K5:K19,"○"),COUNTIF(K5:K19,"○")*-1)</f>
        <v>0</v>
      </c>
      <c r="M20" s="18" t="s">
        <v>57</v>
      </c>
      <c r="N20" s="16">
        <v>2</v>
      </c>
      <c r="O20" s="33"/>
      <c r="P20" s="17" t="str">
        <f t="shared" si="1"/>
        <v> </v>
      </c>
      <c r="Q20" s="6"/>
      <c r="R20" s="88">
        <v>8</v>
      </c>
      <c r="S20" s="71"/>
      <c r="T20" s="71">
        <v>6</v>
      </c>
      <c r="U20" s="71"/>
      <c r="V20" s="71">
        <v>20</v>
      </c>
      <c r="W20" s="71"/>
      <c r="X20" s="71">
        <v>33</v>
      </c>
      <c r="Y20" s="71"/>
      <c r="Z20" s="72"/>
      <c r="AA20" s="6"/>
    </row>
    <row r="21" spans="2:27" ht="13.5" customHeight="1">
      <c r="B21" s="104"/>
      <c r="C21" s="15" t="s">
        <v>17</v>
      </c>
      <c r="D21" s="16">
        <v>1</v>
      </c>
      <c r="E21" s="33"/>
      <c r="F21" s="17" t="str">
        <f t="shared" si="2"/>
        <v> </v>
      </c>
      <c r="H21" s="56"/>
      <c r="I21" s="8"/>
      <c r="J21" s="50" t="e">
        <f>ABS(K20/K21)</f>
        <v>#DIV/0!</v>
      </c>
      <c r="K21" s="26">
        <f>COUNTA(J5:J19)</f>
        <v>0</v>
      </c>
      <c r="M21" s="18" t="s">
        <v>58</v>
      </c>
      <c r="N21" s="16">
        <v>5</v>
      </c>
      <c r="O21" s="33"/>
      <c r="P21" s="17" t="str">
        <f t="shared" si="1"/>
        <v> </v>
      </c>
      <c r="Q21" s="6"/>
      <c r="R21" s="88"/>
      <c r="S21" s="71"/>
      <c r="T21" s="71"/>
      <c r="U21" s="71"/>
      <c r="V21" s="71"/>
      <c r="W21" s="71"/>
      <c r="X21" s="71"/>
      <c r="Y21" s="71"/>
      <c r="Z21" s="72"/>
      <c r="AA21" s="6"/>
    </row>
    <row r="22" spans="2:27" ht="13.5" customHeight="1">
      <c r="B22" s="104"/>
      <c r="C22" s="15" t="s">
        <v>18</v>
      </c>
      <c r="D22" s="16">
        <v>1</v>
      </c>
      <c r="E22" s="33"/>
      <c r="F22" s="17" t="str">
        <f t="shared" si="2"/>
        <v> </v>
      </c>
      <c r="H22" s="5"/>
      <c r="I22" s="2"/>
      <c r="J22" s="27"/>
      <c r="K22" s="28"/>
      <c r="M22" s="18" t="s">
        <v>59</v>
      </c>
      <c r="N22" s="16">
        <v>1</v>
      </c>
      <c r="O22" s="33"/>
      <c r="P22" s="17" t="str">
        <f t="shared" si="1"/>
        <v> </v>
      </c>
      <c r="Q22" s="6"/>
      <c r="R22" s="73" t="str">
        <f>IF(K21="ERROR","×",IF(R18&gt;=R20,"○","×"))</f>
        <v>×</v>
      </c>
      <c r="S22" s="74"/>
      <c r="T22" s="74" t="str">
        <f>IF(F31="ERROR","×",IF(T18&gt;=T20,"○","×"))</f>
        <v>×</v>
      </c>
      <c r="U22" s="74"/>
      <c r="V22" s="74" t="str">
        <f>IF(P41="ERROR","×",IF(V18&gt;=V20,"○","×"))</f>
        <v>×</v>
      </c>
      <c r="W22" s="74"/>
      <c r="X22" s="74" t="str">
        <f>IF(X18&gt;=X20,"○","×")</f>
        <v>×</v>
      </c>
      <c r="Y22" s="74"/>
      <c r="Z22" s="77"/>
      <c r="AA22" s="6"/>
    </row>
    <row r="23" spans="2:27" ht="13.5" customHeight="1">
      <c r="B23" s="104"/>
      <c r="C23" s="15" t="s">
        <v>19</v>
      </c>
      <c r="D23" s="16">
        <v>5</v>
      </c>
      <c r="E23" s="33"/>
      <c r="F23" s="17" t="str">
        <f t="shared" si="2"/>
        <v> </v>
      </c>
      <c r="H23" s="5"/>
      <c r="I23" s="2"/>
      <c r="J23" s="6"/>
      <c r="K23" s="6"/>
      <c r="M23" s="18" t="s">
        <v>60</v>
      </c>
      <c r="N23" s="16">
        <v>3</v>
      </c>
      <c r="O23" s="33"/>
      <c r="P23" s="17" t="str">
        <f t="shared" si="1"/>
        <v> </v>
      </c>
      <c r="Q23" s="6"/>
      <c r="R23" s="75"/>
      <c r="S23" s="76"/>
      <c r="T23" s="76"/>
      <c r="U23" s="76"/>
      <c r="V23" s="76"/>
      <c r="W23" s="76"/>
      <c r="X23" s="76"/>
      <c r="Y23" s="76"/>
      <c r="Z23" s="78"/>
      <c r="AA23" s="6"/>
    </row>
    <row r="24" spans="2:27" ht="13.5" customHeight="1">
      <c r="B24" s="105"/>
      <c r="C24" s="29" t="s">
        <v>20</v>
      </c>
      <c r="D24" s="22">
        <v>3</v>
      </c>
      <c r="E24" s="34"/>
      <c r="F24" s="23" t="str">
        <f t="shared" si="2"/>
        <v> </v>
      </c>
      <c r="H24" s="5"/>
      <c r="I24" s="2"/>
      <c r="J24" s="6"/>
      <c r="K24" s="6"/>
      <c r="M24" s="18" t="s">
        <v>61</v>
      </c>
      <c r="N24" s="16">
        <v>1</v>
      </c>
      <c r="O24" s="33"/>
      <c r="P24" s="17" t="str">
        <f t="shared" si="1"/>
        <v> </v>
      </c>
      <c r="Q24" s="6"/>
      <c r="AA24" s="6"/>
    </row>
    <row r="25" spans="2:27" ht="13.5" customHeight="1" thickBot="1">
      <c r="B25" s="83" t="s">
        <v>76</v>
      </c>
      <c r="C25" s="44" t="s">
        <v>92</v>
      </c>
      <c r="D25" s="45">
        <v>5</v>
      </c>
      <c r="E25" s="46"/>
      <c r="F25" s="47" t="str">
        <f t="shared" si="2"/>
        <v> </v>
      </c>
      <c r="H25" s="5"/>
      <c r="I25" s="2"/>
      <c r="J25" s="6"/>
      <c r="K25" s="6"/>
      <c r="M25" s="18" t="s">
        <v>62</v>
      </c>
      <c r="N25" s="16">
        <v>5</v>
      </c>
      <c r="O25" s="33"/>
      <c r="P25" s="17" t="str">
        <f t="shared" si="1"/>
        <v> </v>
      </c>
      <c r="Q25" s="6"/>
      <c r="AA25" s="6"/>
    </row>
    <row r="26" spans="2:27" ht="13.5" customHeight="1" thickTop="1">
      <c r="B26" s="84"/>
      <c r="C26" s="15" t="s">
        <v>9</v>
      </c>
      <c r="D26" s="16">
        <v>3</v>
      </c>
      <c r="E26" s="33"/>
      <c r="F26" s="17" t="str">
        <f t="shared" si="2"/>
        <v> </v>
      </c>
      <c r="H26" s="5"/>
      <c r="I26" s="2"/>
      <c r="J26" s="6"/>
      <c r="K26" s="6"/>
      <c r="M26" s="18" t="s">
        <v>63</v>
      </c>
      <c r="N26" s="16">
        <v>4</v>
      </c>
      <c r="O26" s="33"/>
      <c r="P26" s="17" t="str">
        <f t="shared" si="1"/>
        <v> </v>
      </c>
      <c r="Q26" s="6"/>
      <c r="R26" s="89" t="str">
        <f>IF(COUNTIF(R22:Z23,"○")&lt;4,"結果を分析し再チャレンジ！","合格！おめでとう")</f>
        <v>結果を分析し再チャレンジ！</v>
      </c>
      <c r="S26" s="90"/>
      <c r="T26" s="90"/>
      <c r="U26" s="90"/>
      <c r="V26" s="90"/>
      <c r="W26" s="90"/>
      <c r="X26" s="90"/>
      <c r="Y26" s="90"/>
      <c r="Z26" s="91"/>
      <c r="AA26" s="6"/>
    </row>
    <row r="27" spans="2:27" ht="13.5" customHeight="1">
      <c r="B27" s="84"/>
      <c r="C27" s="15" t="s">
        <v>10</v>
      </c>
      <c r="D27" s="16">
        <v>2</v>
      </c>
      <c r="E27" s="33"/>
      <c r="F27" s="17" t="str">
        <f t="shared" si="2"/>
        <v> </v>
      </c>
      <c r="H27" s="5"/>
      <c r="I27" s="2"/>
      <c r="J27" s="6"/>
      <c r="K27" s="6"/>
      <c r="M27" s="18" t="s">
        <v>64</v>
      </c>
      <c r="N27" s="16">
        <v>3</v>
      </c>
      <c r="O27" s="33"/>
      <c r="P27" s="17" t="str">
        <f t="shared" si="1"/>
        <v> </v>
      </c>
      <c r="Q27" s="6"/>
      <c r="R27" s="92"/>
      <c r="S27" s="93"/>
      <c r="T27" s="93"/>
      <c r="U27" s="93"/>
      <c r="V27" s="93"/>
      <c r="W27" s="93"/>
      <c r="X27" s="93"/>
      <c r="Y27" s="93"/>
      <c r="Z27" s="94"/>
      <c r="AA27" s="6"/>
    </row>
    <row r="28" spans="2:27" ht="13.5" customHeight="1" thickBot="1">
      <c r="B28" s="84"/>
      <c r="C28" s="15" t="s">
        <v>11</v>
      </c>
      <c r="D28" s="16">
        <v>1</v>
      </c>
      <c r="E28" s="33"/>
      <c r="F28" s="17" t="str">
        <f t="shared" si="2"/>
        <v> </v>
      </c>
      <c r="H28" s="5"/>
      <c r="I28" s="2"/>
      <c r="J28" s="6"/>
      <c r="K28" s="6"/>
      <c r="M28" s="18" t="s">
        <v>65</v>
      </c>
      <c r="N28" s="16">
        <v>4</v>
      </c>
      <c r="O28" s="33"/>
      <c r="P28" s="17" t="str">
        <f t="shared" si="1"/>
        <v> </v>
      </c>
      <c r="Q28" s="6"/>
      <c r="R28" s="95"/>
      <c r="S28" s="96"/>
      <c r="T28" s="96"/>
      <c r="U28" s="96"/>
      <c r="V28" s="96"/>
      <c r="W28" s="96"/>
      <c r="X28" s="96"/>
      <c r="Y28" s="96"/>
      <c r="Z28" s="97"/>
      <c r="AA28" s="6"/>
    </row>
    <row r="29" spans="2:27" ht="13.5" customHeight="1" thickTop="1">
      <c r="B29" s="85"/>
      <c r="C29" s="29" t="s">
        <v>12</v>
      </c>
      <c r="D29" s="22">
        <v>3</v>
      </c>
      <c r="E29" s="34"/>
      <c r="F29" s="23" t="str">
        <f t="shared" si="2"/>
        <v> </v>
      </c>
      <c r="H29" s="5"/>
      <c r="I29" s="2"/>
      <c r="J29" s="6"/>
      <c r="K29" s="6"/>
      <c r="M29" s="18" t="s">
        <v>66</v>
      </c>
      <c r="N29" s="16">
        <v>1</v>
      </c>
      <c r="O29" s="33"/>
      <c r="P29" s="17" t="str">
        <f t="shared" si="1"/>
        <v> </v>
      </c>
      <c r="Q29" s="6"/>
      <c r="R29" s="6"/>
      <c r="X29" s="6"/>
      <c r="Y29" s="6"/>
      <c r="Z29" s="6"/>
      <c r="AA29" s="6"/>
    </row>
    <row r="30" spans="2:27" ht="13.5" customHeight="1">
      <c r="B30" s="99" t="s">
        <v>78</v>
      </c>
      <c r="C30" s="100"/>
      <c r="D30" s="30">
        <v>0.4</v>
      </c>
      <c r="E30" s="25" t="s">
        <v>80</v>
      </c>
      <c r="F30" s="49">
        <f>IF(COUNTIF(F5:F29,"○")&gt;5,COUNTIF(F5:F29,"○"),COUNTIF(F5:F29,"○")*-1)</f>
        <v>0</v>
      </c>
      <c r="H30" s="6"/>
      <c r="I30" s="3"/>
      <c r="J30" s="6"/>
      <c r="K30" s="6"/>
      <c r="M30" s="18" t="s">
        <v>67</v>
      </c>
      <c r="N30" s="16">
        <v>3</v>
      </c>
      <c r="O30" s="33"/>
      <c r="P30" s="17" t="str">
        <f t="shared" si="1"/>
        <v> </v>
      </c>
      <c r="Q30" s="6"/>
      <c r="R30" s="37" t="s">
        <v>105</v>
      </c>
      <c r="X30" s="6"/>
      <c r="Y30" s="6"/>
      <c r="Z30" s="6"/>
      <c r="AA30" s="6"/>
    </row>
    <row r="31" spans="2:27" ht="13.5" customHeight="1">
      <c r="B31" s="101"/>
      <c r="C31" s="102"/>
      <c r="D31" s="31"/>
      <c r="E31" s="50" t="e">
        <f>ABS(F30/F31)</f>
        <v>#DIV/0!</v>
      </c>
      <c r="F31" s="32">
        <f>IF(COUNTA(E5:E29)&gt;15,"ERROR",COUNTA(E5:E29))</f>
        <v>0</v>
      </c>
      <c r="M31" s="18" t="s">
        <v>68</v>
      </c>
      <c r="N31" s="16">
        <v>2</v>
      </c>
      <c r="O31" s="33"/>
      <c r="P31" s="17" t="str">
        <f t="shared" si="1"/>
        <v> </v>
      </c>
      <c r="Q31" s="6"/>
      <c r="R31" s="62"/>
      <c r="S31" s="63"/>
      <c r="T31" s="63"/>
      <c r="U31" s="63"/>
      <c r="V31" s="63"/>
      <c r="W31" s="63"/>
      <c r="X31" s="63"/>
      <c r="Y31" s="63"/>
      <c r="Z31" s="64"/>
      <c r="AA31" s="6"/>
    </row>
    <row r="32" spans="13:27" ht="13.5" customHeight="1">
      <c r="M32" s="18" t="s">
        <v>69</v>
      </c>
      <c r="N32" s="16">
        <v>5</v>
      </c>
      <c r="O32" s="33"/>
      <c r="P32" s="17" t="str">
        <f t="shared" si="1"/>
        <v> </v>
      </c>
      <c r="Q32" s="6"/>
      <c r="R32" s="65"/>
      <c r="S32" s="66"/>
      <c r="T32" s="66"/>
      <c r="U32" s="66"/>
      <c r="V32" s="66"/>
      <c r="W32" s="66"/>
      <c r="X32" s="66"/>
      <c r="Y32" s="66"/>
      <c r="Z32" s="67"/>
      <c r="AA32" s="6"/>
    </row>
    <row r="33" spans="13:27" ht="13.5" customHeight="1">
      <c r="M33" s="18" t="s">
        <v>70</v>
      </c>
      <c r="N33" s="16">
        <v>2</v>
      </c>
      <c r="O33" s="33"/>
      <c r="P33" s="17" t="str">
        <f t="shared" si="1"/>
        <v> </v>
      </c>
      <c r="Q33" s="6"/>
      <c r="R33" s="65"/>
      <c r="S33" s="66"/>
      <c r="T33" s="66"/>
      <c r="U33" s="66"/>
      <c r="V33" s="66"/>
      <c r="W33" s="66"/>
      <c r="X33" s="66"/>
      <c r="Y33" s="66"/>
      <c r="Z33" s="67"/>
      <c r="AA33" s="6"/>
    </row>
    <row r="34" spans="13:27" ht="13.5" customHeight="1">
      <c r="M34" s="18" t="s">
        <v>71</v>
      </c>
      <c r="N34" s="16">
        <v>2</v>
      </c>
      <c r="O34" s="33"/>
      <c r="P34" s="17" t="str">
        <f t="shared" si="1"/>
        <v> </v>
      </c>
      <c r="Q34" s="6"/>
      <c r="R34" s="65"/>
      <c r="S34" s="66"/>
      <c r="T34" s="66"/>
      <c r="U34" s="66"/>
      <c r="V34" s="66"/>
      <c r="W34" s="66"/>
      <c r="X34" s="66"/>
      <c r="Y34" s="66"/>
      <c r="Z34" s="67"/>
      <c r="AA34" s="6"/>
    </row>
    <row r="35" spans="13:27" ht="13.5" customHeight="1">
      <c r="M35" s="18" t="s">
        <v>72</v>
      </c>
      <c r="N35" s="16">
        <v>4</v>
      </c>
      <c r="O35" s="33"/>
      <c r="P35" s="17" t="str">
        <f t="shared" si="1"/>
        <v> </v>
      </c>
      <c r="Q35" s="6"/>
      <c r="R35" s="65"/>
      <c r="S35" s="66"/>
      <c r="T35" s="66"/>
      <c r="U35" s="66"/>
      <c r="V35" s="66"/>
      <c r="W35" s="66"/>
      <c r="X35" s="66"/>
      <c r="Y35" s="66"/>
      <c r="Z35" s="67"/>
      <c r="AA35" s="6"/>
    </row>
    <row r="36" spans="13:27" ht="13.5" customHeight="1">
      <c r="M36" s="18" t="s">
        <v>39</v>
      </c>
      <c r="N36" s="16">
        <v>2</v>
      </c>
      <c r="O36" s="33"/>
      <c r="P36" s="17" t="str">
        <f t="shared" si="1"/>
        <v> </v>
      </c>
      <c r="Q36" s="6"/>
      <c r="R36" s="65"/>
      <c r="S36" s="66"/>
      <c r="T36" s="66"/>
      <c r="U36" s="66"/>
      <c r="V36" s="66"/>
      <c r="W36" s="66"/>
      <c r="X36" s="66"/>
      <c r="Y36" s="66"/>
      <c r="Z36" s="67"/>
      <c r="AA36" s="6"/>
    </row>
    <row r="37" spans="13:27" ht="13.5" customHeight="1">
      <c r="M37" s="18" t="s">
        <v>40</v>
      </c>
      <c r="N37" s="16">
        <v>5</v>
      </c>
      <c r="O37" s="33"/>
      <c r="P37" s="17" t="str">
        <f t="shared" si="1"/>
        <v> </v>
      </c>
      <c r="Q37" s="6"/>
      <c r="R37" s="65"/>
      <c r="S37" s="66"/>
      <c r="T37" s="66"/>
      <c r="U37" s="66"/>
      <c r="V37" s="66"/>
      <c r="W37" s="66"/>
      <c r="X37" s="66"/>
      <c r="Y37" s="66"/>
      <c r="Z37" s="67"/>
      <c r="AA37" s="6"/>
    </row>
    <row r="38" spans="13:27" ht="13.5" customHeight="1">
      <c r="M38" s="18" t="s">
        <v>41</v>
      </c>
      <c r="N38" s="16">
        <v>3</v>
      </c>
      <c r="O38" s="33"/>
      <c r="P38" s="17" t="str">
        <f t="shared" si="1"/>
        <v> </v>
      </c>
      <c r="Q38" s="6"/>
      <c r="R38" s="65"/>
      <c r="S38" s="66"/>
      <c r="T38" s="66"/>
      <c r="U38" s="66"/>
      <c r="V38" s="66"/>
      <c r="W38" s="66"/>
      <c r="X38" s="66"/>
      <c r="Y38" s="66"/>
      <c r="Z38" s="67"/>
      <c r="AA38" s="6"/>
    </row>
    <row r="39" spans="13:27" ht="13.5" customHeight="1">
      <c r="M39" s="21" t="s">
        <v>42</v>
      </c>
      <c r="N39" s="22">
        <v>4</v>
      </c>
      <c r="O39" s="34"/>
      <c r="P39" s="23" t="str">
        <f t="shared" si="1"/>
        <v> </v>
      </c>
      <c r="Q39" s="6"/>
      <c r="R39" s="68"/>
      <c r="S39" s="69"/>
      <c r="T39" s="69"/>
      <c r="U39" s="69"/>
      <c r="V39" s="69"/>
      <c r="W39" s="69"/>
      <c r="X39" s="69"/>
      <c r="Y39" s="69"/>
      <c r="Z39" s="70"/>
      <c r="AA39" s="6"/>
    </row>
    <row r="40" spans="13:27" ht="13.5" customHeight="1">
      <c r="M40" s="55" t="s">
        <v>78</v>
      </c>
      <c r="N40" s="30">
        <v>0.4</v>
      </c>
      <c r="O40" s="25" t="s">
        <v>82</v>
      </c>
      <c r="P40" s="49">
        <f>IF(COUNTIF(P5:P39,"○")&gt;9,COUNTIF(P5:P39,"○"),COUNTIF(P5:P39,"○")*-1)</f>
        <v>0</v>
      </c>
      <c r="Q40" s="6"/>
      <c r="R40" s="38"/>
      <c r="S40" s="38"/>
      <c r="T40" s="38"/>
      <c r="U40" s="38"/>
      <c r="V40" s="38"/>
      <c r="W40" s="38"/>
      <c r="X40" s="38"/>
      <c r="Y40" s="38"/>
      <c r="Z40" s="38"/>
      <c r="AA40" s="6"/>
    </row>
    <row r="41" spans="13:27" ht="12.75">
      <c r="M41" s="56"/>
      <c r="N41" s="8"/>
      <c r="O41" s="50" t="e">
        <f>ABS(P40/P41)</f>
        <v>#DIV/0!</v>
      </c>
      <c r="P41" s="26">
        <f>IF(COUNTA(O5:O39)&gt;25,"ERROR",COUNTA(O5:O39))</f>
        <v>0</v>
      </c>
      <c r="AA41" s="6"/>
    </row>
    <row r="42" ht="3" customHeight="1">
      <c r="P42" s="28"/>
    </row>
    <row r="44" spans="10:11" ht="12.75">
      <c r="J44" s="54">
        <f>ABS(F30)+ABS(K20)+ABS(P40)</f>
        <v>0</v>
      </c>
      <c r="K44" s="51"/>
    </row>
    <row r="45" spans="10:11" ht="12.75">
      <c r="J45" s="52">
        <v>55</v>
      </c>
      <c r="K45" s="51">
        <f>J44/J45</f>
        <v>0</v>
      </c>
    </row>
  </sheetData>
  <sheetProtection sheet="1" objects="1" scenarios="1"/>
  <mergeCells count="31">
    <mergeCell ref="V18:W19"/>
    <mergeCell ref="X18:Z19"/>
    <mergeCell ref="V20:W21"/>
    <mergeCell ref="B30:C31"/>
    <mergeCell ref="H20:H21"/>
    <mergeCell ref="B15:B19"/>
    <mergeCell ref="B20:B24"/>
    <mergeCell ref="V16:W17"/>
    <mergeCell ref="X16:Z17"/>
    <mergeCell ref="R18:S19"/>
    <mergeCell ref="M40:M41"/>
    <mergeCell ref="R20:S21"/>
    <mergeCell ref="T20:U21"/>
    <mergeCell ref="R26:Z28"/>
    <mergeCell ref="B3:F3"/>
    <mergeCell ref="H3:K3"/>
    <mergeCell ref="M3:P3"/>
    <mergeCell ref="B25:B29"/>
    <mergeCell ref="B4:C4"/>
    <mergeCell ref="B5:B9"/>
    <mergeCell ref="B10:B14"/>
    <mergeCell ref="S7:X7"/>
    <mergeCell ref="R31:Z39"/>
    <mergeCell ref="X20:Z21"/>
    <mergeCell ref="R22:S23"/>
    <mergeCell ref="T22:U23"/>
    <mergeCell ref="V22:W23"/>
    <mergeCell ref="X22:Z23"/>
    <mergeCell ref="R16:S17"/>
    <mergeCell ref="T16:U17"/>
    <mergeCell ref="T18:U19"/>
  </mergeCells>
  <printOptions/>
  <pageMargins left="0.3937007874015748" right="0.3937007874015748" top="0.984251968503937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5"/>
  <sheetViews>
    <sheetView view="pageBreakPreview" zoomScaleNormal="70" zoomScaleSheetLayoutView="100" workbookViewId="0" topLeftCell="A1">
      <selection activeCell="H26" sqref="H26"/>
    </sheetView>
  </sheetViews>
  <sheetFormatPr defaultColWidth="9.00390625" defaultRowHeight="12.75"/>
  <cols>
    <col min="1" max="1" width="3.00390625" style="4" customWidth="1"/>
    <col min="2" max="2" width="3.625" style="4" customWidth="1"/>
    <col min="3" max="3" width="8.75390625" style="7" customWidth="1"/>
    <col min="4" max="4" width="6.75390625" style="4" customWidth="1"/>
    <col min="5" max="5" width="6.75390625" style="7" customWidth="1"/>
    <col min="6" max="6" width="9.75390625" style="7" customWidth="1"/>
    <col min="7" max="7" width="4.75390625" style="4" customWidth="1"/>
    <col min="8" max="8" width="8.75390625" style="7" customWidth="1"/>
    <col min="9" max="9" width="6.75390625" style="4" customWidth="1"/>
    <col min="10" max="10" width="6.75390625" style="7" customWidth="1"/>
    <col min="11" max="11" width="9.75390625" style="7" customWidth="1"/>
    <col min="12" max="12" width="4.75390625" style="4" customWidth="1"/>
    <col min="13" max="13" width="8.75390625" style="7" customWidth="1"/>
    <col min="14" max="14" width="6.75390625" style="4" customWidth="1"/>
    <col min="15" max="15" width="6.75390625" style="7" customWidth="1"/>
    <col min="16" max="16" width="9.75390625" style="7" customWidth="1"/>
    <col min="17" max="17" width="1.875" style="7" customWidth="1"/>
    <col min="18" max="18" width="3.75390625" style="7" customWidth="1"/>
    <col min="19" max="23" width="3.75390625" style="4" customWidth="1"/>
    <col min="24" max="26" width="3.75390625" style="7" customWidth="1"/>
    <col min="27" max="27" width="1.75390625" style="7" customWidth="1"/>
    <col min="28" max="28" width="4.75390625" style="4" customWidth="1"/>
    <col min="29" max="16384" width="9.125" style="4" customWidth="1"/>
  </cols>
  <sheetData>
    <row r="1" ht="17.25" customHeight="1">
      <c r="H1" s="39" t="s">
        <v>108</v>
      </c>
    </row>
    <row r="2" ht="10.5" customHeight="1"/>
    <row r="3" spans="2:18" ht="12.75">
      <c r="B3" s="82" t="s">
        <v>107</v>
      </c>
      <c r="C3" s="82"/>
      <c r="D3" s="82"/>
      <c r="E3" s="82"/>
      <c r="F3" s="82"/>
      <c r="H3" s="82" t="s">
        <v>0</v>
      </c>
      <c r="I3" s="82"/>
      <c r="J3" s="82"/>
      <c r="K3" s="82"/>
      <c r="M3" s="82" t="s">
        <v>79</v>
      </c>
      <c r="N3" s="82"/>
      <c r="O3" s="82"/>
      <c r="P3" s="82"/>
      <c r="R3" s="9" t="s">
        <v>101</v>
      </c>
    </row>
    <row r="4" spans="2:27" ht="13.5" customHeight="1">
      <c r="B4" s="79" t="s">
        <v>21</v>
      </c>
      <c r="C4" s="80"/>
      <c r="D4" s="10" t="s">
        <v>22</v>
      </c>
      <c r="E4" s="10" t="s">
        <v>24</v>
      </c>
      <c r="F4" s="11" t="s">
        <v>23</v>
      </c>
      <c r="H4" s="1" t="s">
        <v>21</v>
      </c>
      <c r="I4" s="10" t="s">
        <v>22</v>
      </c>
      <c r="J4" s="10" t="s">
        <v>24</v>
      </c>
      <c r="K4" s="11" t="s">
        <v>23</v>
      </c>
      <c r="M4" s="12" t="s">
        <v>21</v>
      </c>
      <c r="N4" s="13" t="s">
        <v>22</v>
      </c>
      <c r="O4" s="13" t="s">
        <v>24</v>
      </c>
      <c r="P4" s="14" t="s">
        <v>23</v>
      </c>
      <c r="Q4" s="6"/>
      <c r="R4" s="6"/>
      <c r="X4" s="6"/>
      <c r="Y4" s="6"/>
      <c r="Z4" s="6"/>
      <c r="AA4" s="6"/>
    </row>
    <row r="5" spans="2:27" ht="13.5" customHeight="1">
      <c r="B5" s="84" t="s">
        <v>73</v>
      </c>
      <c r="C5" s="15" t="s">
        <v>87</v>
      </c>
      <c r="D5" s="16">
        <v>2</v>
      </c>
      <c r="E5" s="33"/>
      <c r="F5" s="17">
        <f>IF(E5="","",IF(D5=E5,"○","×"))</f>
      </c>
      <c r="H5" s="18" t="s">
        <v>88</v>
      </c>
      <c r="I5" s="16">
        <v>1</v>
      </c>
      <c r="J5" s="33"/>
      <c r="K5" s="17" t="str">
        <f aca="true" t="shared" si="0" ref="K5:K19">IF(J5=""," ",IF(I5=J5,"○","×"))</f>
        <v> </v>
      </c>
      <c r="M5" s="19" t="s">
        <v>89</v>
      </c>
      <c r="N5" s="20">
        <v>2</v>
      </c>
      <c r="O5" s="35"/>
      <c r="P5" s="11" t="str">
        <f aca="true" t="shared" si="1" ref="P5:P39">IF(O5=""," ",IF(N5=O5,"○","×"))</f>
        <v> </v>
      </c>
      <c r="Q5" s="6"/>
      <c r="R5" s="6"/>
      <c r="S5" s="9" t="s">
        <v>103</v>
      </c>
      <c r="X5" s="6"/>
      <c r="Y5" s="6"/>
      <c r="Z5" s="6"/>
      <c r="AA5" s="6"/>
    </row>
    <row r="6" spans="2:27" ht="13.5" customHeight="1">
      <c r="B6" s="84"/>
      <c r="C6" s="15" t="s">
        <v>1</v>
      </c>
      <c r="D6" s="36" t="s">
        <v>102</v>
      </c>
      <c r="E6" s="33"/>
      <c r="F6" s="17" t="str">
        <f>IF(E6=""," ","○")</f>
        <v> </v>
      </c>
      <c r="H6" s="18" t="s">
        <v>25</v>
      </c>
      <c r="I6" s="16">
        <v>5</v>
      </c>
      <c r="J6" s="33"/>
      <c r="K6" s="17" t="str">
        <f t="shared" si="0"/>
        <v> </v>
      </c>
      <c r="M6" s="18" t="s">
        <v>43</v>
      </c>
      <c r="N6" s="16">
        <v>1</v>
      </c>
      <c r="O6" s="33"/>
      <c r="P6" s="17" t="str">
        <f t="shared" si="1"/>
        <v> </v>
      </c>
      <c r="Q6" s="6"/>
      <c r="R6" s="6"/>
      <c r="X6" s="6"/>
      <c r="Y6" s="6"/>
      <c r="Z6" s="6"/>
      <c r="AA6" s="6"/>
    </row>
    <row r="7" spans="2:27" ht="13.5" customHeight="1">
      <c r="B7" s="84"/>
      <c r="C7" s="15" t="s">
        <v>2</v>
      </c>
      <c r="D7" s="16">
        <v>3</v>
      </c>
      <c r="E7" s="33"/>
      <c r="F7" s="17" t="str">
        <f aca="true" t="shared" si="2" ref="F7:F35">IF(E7=""," ",IF(D7=E7,"○","×"))</f>
        <v> </v>
      </c>
      <c r="H7" s="18" t="s">
        <v>26</v>
      </c>
      <c r="I7" s="16">
        <v>2</v>
      </c>
      <c r="J7" s="33"/>
      <c r="K7" s="17" t="str">
        <f t="shared" si="0"/>
        <v> </v>
      </c>
      <c r="M7" s="18" t="s">
        <v>44</v>
      </c>
      <c r="N7" s="16">
        <v>4</v>
      </c>
      <c r="O7" s="33"/>
      <c r="P7" s="17" t="str">
        <f t="shared" si="1"/>
        <v> </v>
      </c>
      <c r="Q7" s="6"/>
      <c r="R7" s="6"/>
      <c r="S7" s="59"/>
      <c r="T7" s="60"/>
      <c r="U7" s="60"/>
      <c r="V7" s="60"/>
      <c r="W7" s="60"/>
      <c r="X7" s="61"/>
      <c r="Y7" s="6" t="s">
        <v>106</v>
      </c>
      <c r="Z7" s="6"/>
      <c r="AA7" s="6"/>
    </row>
    <row r="8" spans="2:27" ht="13.5" customHeight="1">
      <c r="B8" s="84"/>
      <c r="C8" s="15" t="s">
        <v>3</v>
      </c>
      <c r="D8" s="16">
        <v>2</v>
      </c>
      <c r="E8" s="33"/>
      <c r="F8" s="17" t="str">
        <f t="shared" si="2"/>
        <v> </v>
      </c>
      <c r="H8" s="18" t="s">
        <v>27</v>
      </c>
      <c r="I8" s="16">
        <v>5</v>
      </c>
      <c r="J8" s="33"/>
      <c r="K8" s="17" t="str">
        <f t="shared" si="0"/>
        <v> </v>
      </c>
      <c r="M8" s="18" t="s">
        <v>45</v>
      </c>
      <c r="N8" s="16">
        <v>1</v>
      </c>
      <c r="O8" s="33"/>
      <c r="P8" s="17" t="str">
        <f t="shared" si="1"/>
        <v> </v>
      </c>
      <c r="Q8" s="6"/>
      <c r="R8" s="6"/>
      <c r="X8" s="6"/>
      <c r="Y8" s="6"/>
      <c r="Z8" s="6"/>
      <c r="AA8" s="6"/>
    </row>
    <row r="9" spans="2:27" ht="13.5" customHeight="1">
      <c r="B9" s="84"/>
      <c r="C9" s="15" t="s">
        <v>4</v>
      </c>
      <c r="D9" s="16">
        <v>4</v>
      </c>
      <c r="E9" s="33"/>
      <c r="F9" s="17" t="str">
        <f t="shared" si="2"/>
        <v> </v>
      </c>
      <c r="H9" s="18" t="s">
        <v>28</v>
      </c>
      <c r="I9" s="16">
        <v>5</v>
      </c>
      <c r="J9" s="33"/>
      <c r="K9" s="17" t="str">
        <f t="shared" si="0"/>
        <v> </v>
      </c>
      <c r="M9" s="18" t="s">
        <v>46</v>
      </c>
      <c r="N9" s="16">
        <v>4</v>
      </c>
      <c r="O9" s="33"/>
      <c r="P9" s="17" t="str">
        <f t="shared" si="1"/>
        <v> </v>
      </c>
      <c r="Q9" s="6"/>
      <c r="R9" s="6"/>
      <c r="X9" s="6"/>
      <c r="Y9" s="6"/>
      <c r="Z9" s="6"/>
      <c r="AA9" s="6"/>
    </row>
    <row r="10" spans="2:27" ht="13.5" customHeight="1">
      <c r="B10" s="86"/>
      <c r="C10" s="40" t="s">
        <v>100</v>
      </c>
      <c r="D10" s="41">
        <v>2</v>
      </c>
      <c r="E10" s="42"/>
      <c r="F10" s="43" t="str">
        <f t="shared" si="2"/>
        <v> </v>
      </c>
      <c r="H10" s="18" t="s">
        <v>29</v>
      </c>
      <c r="I10" s="16">
        <v>3</v>
      </c>
      <c r="J10" s="33"/>
      <c r="K10" s="17" t="str">
        <f t="shared" si="0"/>
        <v> </v>
      </c>
      <c r="M10" s="18" t="s">
        <v>47</v>
      </c>
      <c r="N10" s="16">
        <v>4</v>
      </c>
      <c r="O10" s="33"/>
      <c r="P10" s="17" t="str">
        <f t="shared" si="1"/>
        <v> </v>
      </c>
      <c r="Q10" s="6"/>
      <c r="R10" s="6"/>
      <c r="X10" s="6"/>
      <c r="Y10" s="6"/>
      <c r="Z10" s="6"/>
      <c r="AA10" s="6"/>
    </row>
    <row r="11" spans="2:27" ht="13.5" customHeight="1">
      <c r="B11" s="108" t="s">
        <v>74</v>
      </c>
      <c r="C11" s="48" t="s">
        <v>90</v>
      </c>
      <c r="D11" s="20">
        <v>3</v>
      </c>
      <c r="E11" s="35"/>
      <c r="F11" s="11" t="str">
        <f t="shared" si="2"/>
        <v> </v>
      </c>
      <c r="H11" s="18" t="s">
        <v>30</v>
      </c>
      <c r="I11" s="16">
        <v>3</v>
      </c>
      <c r="J11" s="33"/>
      <c r="K11" s="17" t="str">
        <f t="shared" si="0"/>
        <v> </v>
      </c>
      <c r="M11" s="18" t="s">
        <v>48</v>
      </c>
      <c r="N11" s="16">
        <v>2</v>
      </c>
      <c r="O11" s="33"/>
      <c r="P11" s="17" t="str">
        <f t="shared" si="1"/>
        <v> </v>
      </c>
      <c r="Q11" s="6"/>
      <c r="R11" s="6"/>
      <c r="X11" s="6"/>
      <c r="Y11" s="6"/>
      <c r="Z11" s="6"/>
      <c r="AA11" s="6"/>
    </row>
    <row r="12" spans="2:27" ht="13.5" customHeight="1">
      <c r="B12" s="84"/>
      <c r="C12" s="15" t="s">
        <v>5</v>
      </c>
      <c r="D12" s="16">
        <v>5</v>
      </c>
      <c r="E12" s="33"/>
      <c r="F12" s="17" t="str">
        <f t="shared" si="2"/>
        <v> </v>
      </c>
      <c r="H12" s="18" t="s">
        <v>31</v>
      </c>
      <c r="I12" s="16">
        <v>5</v>
      </c>
      <c r="J12" s="33"/>
      <c r="K12" s="17" t="str">
        <f t="shared" si="0"/>
        <v> </v>
      </c>
      <c r="M12" s="18" t="s">
        <v>49</v>
      </c>
      <c r="N12" s="16">
        <v>1</v>
      </c>
      <c r="O12" s="33"/>
      <c r="P12" s="17" t="str">
        <f t="shared" si="1"/>
        <v> </v>
      </c>
      <c r="Q12" s="6"/>
      <c r="R12" s="6"/>
      <c r="X12" s="6"/>
      <c r="Y12" s="6"/>
      <c r="Z12" s="6"/>
      <c r="AA12" s="6"/>
    </row>
    <row r="13" spans="2:27" ht="13.5" customHeight="1">
      <c r="B13" s="84"/>
      <c r="C13" s="15" t="s">
        <v>6</v>
      </c>
      <c r="D13" s="16">
        <v>2</v>
      </c>
      <c r="E13" s="33"/>
      <c r="F13" s="17" t="str">
        <f t="shared" si="2"/>
        <v> </v>
      </c>
      <c r="H13" s="18" t="s">
        <v>32</v>
      </c>
      <c r="I13" s="16">
        <v>3</v>
      </c>
      <c r="J13" s="33"/>
      <c r="K13" s="17" t="str">
        <f t="shared" si="0"/>
        <v> </v>
      </c>
      <c r="M13" s="18" t="s">
        <v>50</v>
      </c>
      <c r="N13" s="16">
        <v>3</v>
      </c>
      <c r="O13" s="33"/>
      <c r="P13" s="17" t="str">
        <f t="shared" si="1"/>
        <v> </v>
      </c>
      <c r="Q13" s="6"/>
      <c r="R13" s="6"/>
      <c r="X13" s="6"/>
      <c r="Y13" s="6"/>
      <c r="Z13" s="6"/>
      <c r="AA13" s="6"/>
    </row>
    <row r="14" spans="2:27" ht="13.5" customHeight="1">
      <c r="B14" s="84"/>
      <c r="C14" s="15" t="s">
        <v>7</v>
      </c>
      <c r="D14" s="16">
        <v>1</v>
      </c>
      <c r="E14" s="33"/>
      <c r="F14" s="17" t="str">
        <f t="shared" si="2"/>
        <v> </v>
      </c>
      <c r="H14" s="18" t="s">
        <v>33</v>
      </c>
      <c r="I14" s="16">
        <v>4</v>
      </c>
      <c r="J14" s="33"/>
      <c r="K14" s="17" t="str">
        <f t="shared" si="0"/>
        <v> </v>
      </c>
      <c r="M14" s="18" t="s">
        <v>51</v>
      </c>
      <c r="N14" s="16">
        <v>4</v>
      </c>
      <c r="O14" s="33"/>
      <c r="P14" s="17" t="str">
        <f t="shared" si="1"/>
        <v> </v>
      </c>
      <c r="Q14" s="6"/>
      <c r="R14" s="6"/>
      <c r="X14" s="6"/>
      <c r="Y14" s="6"/>
      <c r="Z14" s="6"/>
      <c r="AA14" s="6"/>
    </row>
    <row r="15" spans="2:27" ht="13.5" customHeight="1">
      <c r="B15" s="84"/>
      <c r="C15" s="15" t="s">
        <v>8</v>
      </c>
      <c r="D15" s="16">
        <v>4</v>
      </c>
      <c r="E15" s="33"/>
      <c r="F15" s="17" t="str">
        <f t="shared" si="2"/>
        <v> </v>
      </c>
      <c r="H15" s="18" t="s">
        <v>34</v>
      </c>
      <c r="I15" s="16">
        <v>2</v>
      </c>
      <c r="J15" s="33"/>
      <c r="K15" s="17" t="str">
        <f t="shared" si="0"/>
        <v> </v>
      </c>
      <c r="M15" s="18" t="s">
        <v>52</v>
      </c>
      <c r="N15" s="16">
        <v>5</v>
      </c>
      <c r="O15" s="33"/>
      <c r="P15" s="17" t="str">
        <f t="shared" si="1"/>
        <v> </v>
      </c>
      <c r="Q15" s="6"/>
      <c r="R15" s="6"/>
      <c r="X15" s="6"/>
      <c r="Y15" s="6"/>
      <c r="Z15" s="6"/>
      <c r="AA15" s="6"/>
    </row>
    <row r="16" spans="2:27" ht="13.5" customHeight="1">
      <c r="B16" s="85"/>
      <c r="C16" s="29" t="s">
        <v>99</v>
      </c>
      <c r="D16" s="22">
        <v>4</v>
      </c>
      <c r="E16" s="34"/>
      <c r="F16" s="23" t="str">
        <f t="shared" si="2"/>
        <v> </v>
      </c>
      <c r="H16" s="18" t="s">
        <v>35</v>
      </c>
      <c r="I16" s="36" t="s">
        <v>102</v>
      </c>
      <c r="J16" s="33"/>
      <c r="K16" s="17" t="s">
        <v>111</v>
      </c>
      <c r="M16" s="18" t="s">
        <v>53</v>
      </c>
      <c r="N16" s="16">
        <v>2</v>
      </c>
      <c r="O16" s="33"/>
      <c r="P16" s="17" t="str">
        <f t="shared" si="1"/>
        <v> </v>
      </c>
      <c r="Q16" s="6"/>
      <c r="R16" s="79" t="s">
        <v>83</v>
      </c>
      <c r="S16" s="80"/>
      <c r="T16" s="80" t="s">
        <v>84</v>
      </c>
      <c r="U16" s="80"/>
      <c r="V16" s="80" t="s">
        <v>85</v>
      </c>
      <c r="W16" s="80"/>
      <c r="X16" s="80" t="s">
        <v>86</v>
      </c>
      <c r="Y16" s="80"/>
      <c r="Z16" s="106"/>
      <c r="AA16" s="6"/>
    </row>
    <row r="17" spans="2:27" ht="13.5" customHeight="1">
      <c r="B17" s="83" t="s">
        <v>75</v>
      </c>
      <c r="C17" s="44" t="s">
        <v>110</v>
      </c>
      <c r="D17" s="45">
        <v>4</v>
      </c>
      <c r="E17" s="46"/>
      <c r="F17" s="47" t="str">
        <f t="shared" si="2"/>
        <v> </v>
      </c>
      <c r="H17" s="18" t="s">
        <v>36</v>
      </c>
      <c r="I17" s="16">
        <v>5</v>
      </c>
      <c r="J17" s="33"/>
      <c r="K17" s="17" t="str">
        <f t="shared" si="0"/>
        <v> </v>
      </c>
      <c r="M17" s="18" t="s">
        <v>54</v>
      </c>
      <c r="N17" s="16">
        <v>5</v>
      </c>
      <c r="O17" s="33"/>
      <c r="P17" s="17" t="str">
        <f t="shared" si="1"/>
        <v> </v>
      </c>
      <c r="Q17" s="6"/>
      <c r="R17" s="73"/>
      <c r="S17" s="74"/>
      <c r="T17" s="74"/>
      <c r="U17" s="74"/>
      <c r="V17" s="74"/>
      <c r="W17" s="74"/>
      <c r="X17" s="74"/>
      <c r="Y17" s="74"/>
      <c r="Z17" s="77"/>
      <c r="AA17" s="6"/>
    </row>
    <row r="18" spans="2:27" ht="13.5" customHeight="1">
      <c r="B18" s="84"/>
      <c r="C18" s="15" t="s">
        <v>13</v>
      </c>
      <c r="D18" s="16">
        <v>1</v>
      </c>
      <c r="E18" s="33"/>
      <c r="F18" s="17" t="str">
        <f t="shared" si="2"/>
        <v> </v>
      </c>
      <c r="H18" s="18" t="s">
        <v>37</v>
      </c>
      <c r="I18" s="16">
        <v>2</v>
      </c>
      <c r="J18" s="33"/>
      <c r="K18" s="17" t="str">
        <f t="shared" si="0"/>
        <v> </v>
      </c>
      <c r="M18" s="18" t="s">
        <v>55</v>
      </c>
      <c r="N18" s="16">
        <v>2</v>
      </c>
      <c r="O18" s="33"/>
      <c r="P18" s="17" t="str">
        <f t="shared" si="1"/>
        <v> </v>
      </c>
      <c r="Q18" s="6"/>
      <c r="R18" s="107">
        <f>ABS(K20)</f>
        <v>1</v>
      </c>
      <c r="S18" s="81"/>
      <c r="T18" s="81">
        <f>ABS(F36)</f>
        <v>0</v>
      </c>
      <c r="U18" s="81"/>
      <c r="V18" s="81">
        <f>ABS(P40)*2</f>
        <v>0</v>
      </c>
      <c r="W18" s="81"/>
      <c r="X18" s="81">
        <f>SUM(T18:W19)</f>
        <v>0</v>
      </c>
      <c r="Y18" s="81"/>
      <c r="Z18" s="98"/>
      <c r="AA18" s="6"/>
    </row>
    <row r="19" spans="2:27" ht="13.5" customHeight="1">
      <c r="B19" s="84"/>
      <c r="C19" s="15" t="s">
        <v>14</v>
      </c>
      <c r="D19" s="16">
        <v>5</v>
      </c>
      <c r="E19" s="33"/>
      <c r="F19" s="17" t="str">
        <f t="shared" si="2"/>
        <v> </v>
      </c>
      <c r="H19" s="21" t="s">
        <v>38</v>
      </c>
      <c r="I19" s="22">
        <v>4</v>
      </c>
      <c r="J19" s="34"/>
      <c r="K19" s="23" t="str">
        <f t="shared" si="0"/>
        <v> </v>
      </c>
      <c r="M19" s="18" t="s">
        <v>56</v>
      </c>
      <c r="N19" s="16">
        <v>1</v>
      </c>
      <c r="O19" s="33"/>
      <c r="P19" s="17" t="str">
        <f t="shared" si="1"/>
        <v> </v>
      </c>
      <c r="Q19" s="6"/>
      <c r="R19" s="107"/>
      <c r="S19" s="81"/>
      <c r="T19" s="81"/>
      <c r="U19" s="81"/>
      <c r="V19" s="81"/>
      <c r="W19" s="81"/>
      <c r="X19" s="81"/>
      <c r="Y19" s="81"/>
      <c r="Z19" s="98"/>
      <c r="AA19" s="6"/>
    </row>
    <row r="20" spans="2:27" ht="13.5" customHeight="1">
      <c r="B20" s="84"/>
      <c r="C20" s="15" t="s">
        <v>15</v>
      </c>
      <c r="D20" s="16">
        <v>1</v>
      </c>
      <c r="E20" s="33"/>
      <c r="F20" s="17" t="str">
        <f t="shared" si="2"/>
        <v> </v>
      </c>
      <c r="H20" s="55" t="s">
        <v>78</v>
      </c>
      <c r="I20" s="24">
        <v>0.5</v>
      </c>
      <c r="J20" s="25" t="s">
        <v>81</v>
      </c>
      <c r="K20" s="49">
        <f>IF(COUNTIF(K5:K19,"○")&gt;7,COUNTIF(K5:K19,"○"),COUNTIF(K5:K19,"○")*-1)</f>
        <v>-1</v>
      </c>
      <c r="M20" s="18" t="s">
        <v>57</v>
      </c>
      <c r="N20" s="16">
        <v>2</v>
      </c>
      <c r="O20" s="33"/>
      <c r="P20" s="17" t="str">
        <f t="shared" si="1"/>
        <v> </v>
      </c>
      <c r="Q20" s="6"/>
      <c r="R20" s="88">
        <v>8</v>
      </c>
      <c r="S20" s="71"/>
      <c r="T20" s="71">
        <v>6</v>
      </c>
      <c r="U20" s="71"/>
      <c r="V20" s="71">
        <v>20</v>
      </c>
      <c r="W20" s="71"/>
      <c r="X20" s="71">
        <v>33</v>
      </c>
      <c r="Y20" s="71"/>
      <c r="Z20" s="72"/>
      <c r="AA20" s="6"/>
    </row>
    <row r="21" spans="2:27" ht="13.5" customHeight="1">
      <c r="B21" s="84"/>
      <c r="C21" s="15" t="s">
        <v>16</v>
      </c>
      <c r="D21" s="16">
        <v>3</v>
      </c>
      <c r="E21" s="33"/>
      <c r="F21" s="17" t="str">
        <f t="shared" si="2"/>
        <v> </v>
      </c>
      <c r="H21" s="56"/>
      <c r="I21" s="8"/>
      <c r="J21" s="50" t="e">
        <f>ABS(K20/K21)</f>
        <v>#DIV/0!</v>
      </c>
      <c r="K21" s="26">
        <f>COUNTA(J5:J19)</f>
        <v>0</v>
      </c>
      <c r="M21" s="18" t="s">
        <v>58</v>
      </c>
      <c r="N21" s="16">
        <v>5</v>
      </c>
      <c r="O21" s="33"/>
      <c r="P21" s="17" t="str">
        <f t="shared" si="1"/>
        <v> </v>
      </c>
      <c r="Q21" s="6"/>
      <c r="R21" s="88"/>
      <c r="S21" s="71"/>
      <c r="T21" s="71"/>
      <c r="U21" s="71"/>
      <c r="V21" s="71"/>
      <c r="W21" s="71"/>
      <c r="X21" s="71"/>
      <c r="Y21" s="71"/>
      <c r="Z21" s="72"/>
      <c r="AA21" s="6"/>
    </row>
    <row r="22" spans="2:27" ht="13.5" customHeight="1">
      <c r="B22" s="84"/>
      <c r="C22" s="15" t="s">
        <v>97</v>
      </c>
      <c r="D22" s="16">
        <v>2</v>
      </c>
      <c r="E22" s="33"/>
      <c r="F22" s="17" t="str">
        <f t="shared" si="2"/>
        <v> </v>
      </c>
      <c r="H22" s="5"/>
      <c r="I22" s="2"/>
      <c r="J22" s="27"/>
      <c r="K22" s="28"/>
      <c r="M22" s="18" t="s">
        <v>59</v>
      </c>
      <c r="N22" s="16">
        <v>3</v>
      </c>
      <c r="O22" s="33"/>
      <c r="P22" s="17" t="str">
        <f t="shared" si="1"/>
        <v> </v>
      </c>
      <c r="Q22" s="6"/>
      <c r="R22" s="73" t="str">
        <f>IF(K21="ERROR","×",IF(R18&gt;=R20,"○","×"))</f>
        <v>×</v>
      </c>
      <c r="S22" s="74"/>
      <c r="T22" s="74" t="str">
        <f>IF(F37="ERROR","×",IF(T18&gt;=T20,"○","×"))</f>
        <v>×</v>
      </c>
      <c r="U22" s="74"/>
      <c r="V22" s="74" t="str">
        <f>IF(P41="ERROR","×",IF(V18&gt;=V20,"○","×"))</f>
        <v>×</v>
      </c>
      <c r="W22" s="74"/>
      <c r="X22" s="74" t="str">
        <f>IF(X18&gt;=X20,"○","×")</f>
        <v>×</v>
      </c>
      <c r="Y22" s="74"/>
      <c r="Z22" s="77"/>
      <c r="AA22" s="6"/>
    </row>
    <row r="23" spans="2:27" ht="13.5" customHeight="1">
      <c r="B23" s="86"/>
      <c r="C23" s="40" t="s">
        <v>98</v>
      </c>
      <c r="D23" s="41">
        <v>2</v>
      </c>
      <c r="E23" s="42"/>
      <c r="F23" s="43" t="str">
        <f t="shared" si="2"/>
        <v> </v>
      </c>
      <c r="H23" s="5"/>
      <c r="I23" s="2"/>
      <c r="J23" s="6"/>
      <c r="K23" s="6"/>
      <c r="M23" s="18" t="s">
        <v>60</v>
      </c>
      <c r="N23" s="16">
        <v>5</v>
      </c>
      <c r="O23" s="33"/>
      <c r="P23" s="17" t="str">
        <f t="shared" si="1"/>
        <v> </v>
      </c>
      <c r="Q23" s="6"/>
      <c r="R23" s="75"/>
      <c r="S23" s="76"/>
      <c r="T23" s="76"/>
      <c r="U23" s="76"/>
      <c r="V23" s="76"/>
      <c r="W23" s="76"/>
      <c r="X23" s="76"/>
      <c r="Y23" s="76"/>
      <c r="Z23" s="78"/>
      <c r="AA23" s="6"/>
    </row>
    <row r="24" spans="2:27" ht="13.5" customHeight="1">
      <c r="B24" s="109" t="s">
        <v>77</v>
      </c>
      <c r="C24" s="48" t="s">
        <v>91</v>
      </c>
      <c r="D24" s="20">
        <v>5</v>
      </c>
      <c r="E24" s="35"/>
      <c r="F24" s="11" t="str">
        <f t="shared" si="2"/>
        <v> </v>
      </c>
      <c r="H24" s="5"/>
      <c r="I24" s="2"/>
      <c r="J24" s="6"/>
      <c r="K24" s="6"/>
      <c r="M24" s="18" t="s">
        <v>61</v>
      </c>
      <c r="N24" s="16">
        <v>3</v>
      </c>
      <c r="O24" s="33"/>
      <c r="P24" s="17" t="str">
        <f t="shared" si="1"/>
        <v> </v>
      </c>
      <c r="Q24" s="6"/>
      <c r="AA24" s="6"/>
    </row>
    <row r="25" spans="2:27" ht="13.5" customHeight="1" thickBot="1">
      <c r="B25" s="110"/>
      <c r="C25" s="15" t="s">
        <v>17</v>
      </c>
      <c r="D25" s="16">
        <v>2</v>
      </c>
      <c r="E25" s="33"/>
      <c r="F25" s="17" t="str">
        <f t="shared" si="2"/>
        <v> </v>
      </c>
      <c r="H25" s="5"/>
      <c r="I25" s="2"/>
      <c r="J25" s="6"/>
      <c r="K25" s="6"/>
      <c r="M25" s="18" t="s">
        <v>62</v>
      </c>
      <c r="N25" s="16">
        <v>3</v>
      </c>
      <c r="O25" s="33"/>
      <c r="P25" s="17" t="str">
        <f t="shared" si="1"/>
        <v> </v>
      </c>
      <c r="Q25" s="6"/>
      <c r="AA25" s="6"/>
    </row>
    <row r="26" spans="2:27" ht="13.5" customHeight="1" thickTop="1">
      <c r="B26" s="110"/>
      <c r="C26" s="15" t="s">
        <v>18</v>
      </c>
      <c r="D26" s="16">
        <v>4</v>
      </c>
      <c r="E26" s="33"/>
      <c r="F26" s="17" t="str">
        <f t="shared" si="2"/>
        <v> </v>
      </c>
      <c r="H26" s="5"/>
      <c r="I26" s="2"/>
      <c r="J26" s="6"/>
      <c r="K26" s="6"/>
      <c r="M26" s="18" t="s">
        <v>63</v>
      </c>
      <c r="N26" s="16">
        <v>5</v>
      </c>
      <c r="O26" s="33"/>
      <c r="P26" s="17" t="str">
        <f t="shared" si="1"/>
        <v> </v>
      </c>
      <c r="Q26" s="6"/>
      <c r="R26" s="89" t="str">
        <f>IF(COUNTIF(R22:Z23,"○")&lt;4,"結果を分析し再チャレンジ！","合格！おめでとう")</f>
        <v>結果を分析し再チャレンジ！</v>
      </c>
      <c r="S26" s="90"/>
      <c r="T26" s="90"/>
      <c r="U26" s="90"/>
      <c r="V26" s="90"/>
      <c r="W26" s="90"/>
      <c r="X26" s="90"/>
      <c r="Y26" s="90"/>
      <c r="Z26" s="91"/>
      <c r="AA26" s="6"/>
    </row>
    <row r="27" spans="2:27" ht="13.5" customHeight="1">
      <c r="B27" s="110"/>
      <c r="C27" s="15" t="s">
        <v>19</v>
      </c>
      <c r="D27" s="16">
        <v>1</v>
      </c>
      <c r="E27" s="33"/>
      <c r="F27" s="17" t="str">
        <f t="shared" si="2"/>
        <v> </v>
      </c>
      <c r="H27" s="5"/>
      <c r="I27" s="2"/>
      <c r="J27" s="6"/>
      <c r="K27" s="6"/>
      <c r="M27" s="18" t="s">
        <v>64</v>
      </c>
      <c r="N27" s="16">
        <v>2</v>
      </c>
      <c r="O27" s="33"/>
      <c r="P27" s="17" t="str">
        <f t="shared" si="1"/>
        <v> </v>
      </c>
      <c r="Q27" s="6"/>
      <c r="R27" s="92"/>
      <c r="S27" s="93"/>
      <c r="T27" s="93"/>
      <c r="U27" s="93"/>
      <c r="V27" s="93"/>
      <c r="W27" s="93"/>
      <c r="X27" s="93"/>
      <c r="Y27" s="93"/>
      <c r="Z27" s="94"/>
      <c r="AA27" s="6"/>
    </row>
    <row r="28" spans="2:27" ht="13.5" customHeight="1" thickBot="1">
      <c r="B28" s="110"/>
      <c r="C28" s="15" t="s">
        <v>20</v>
      </c>
      <c r="D28" s="16">
        <v>2</v>
      </c>
      <c r="E28" s="33"/>
      <c r="F28" s="17" t="str">
        <f t="shared" si="2"/>
        <v> </v>
      </c>
      <c r="H28" s="5"/>
      <c r="I28" s="2"/>
      <c r="J28" s="6"/>
      <c r="K28" s="6"/>
      <c r="M28" s="18" t="s">
        <v>65</v>
      </c>
      <c r="N28" s="16">
        <v>3</v>
      </c>
      <c r="O28" s="33"/>
      <c r="P28" s="17" t="str">
        <f t="shared" si="1"/>
        <v> </v>
      </c>
      <c r="Q28" s="6"/>
      <c r="R28" s="95"/>
      <c r="S28" s="96"/>
      <c r="T28" s="96"/>
      <c r="U28" s="96"/>
      <c r="V28" s="96"/>
      <c r="W28" s="96"/>
      <c r="X28" s="96"/>
      <c r="Y28" s="96"/>
      <c r="Z28" s="97"/>
      <c r="AA28" s="6"/>
    </row>
    <row r="29" spans="2:27" ht="13.5" customHeight="1" thickTop="1">
      <c r="B29" s="111"/>
      <c r="C29" s="29" t="s">
        <v>96</v>
      </c>
      <c r="D29" s="22">
        <v>4</v>
      </c>
      <c r="E29" s="34"/>
      <c r="F29" s="23" t="str">
        <f t="shared" si="2"/>
        <v> </v>
      </c>
      <c r="H29" s="5"/>
      <c r="I29" s="2"/>
      <c r="J29" s="6"/>
      <c r="K29" s="6"/>
      <c r="M29" s="18" t="s">
        <v>66</v>
      </c>
      <c r="N29" s="16">
        <v>2</v>
      </c>
      <c r="O29" s="33"/>
      <c r="P29" s="17" t="str">
        <f t="shared" si="1"/>
        <v> </v>
      </c>
      <c r="Q29" s="6"/>
      <c r="R29" s="6"/>
      <c r="X29" s="6"/>
      <c r="Y29" s="6"/>
      <c r="Z29" s="6"/>
      <c r="AA29" s="6"/>
    </row>
    <row r="30" spans="2:27" ht="13.5" customHeight="1">
      <c r="B30" s="83" t="s">
        <v>76</v>
      </c>
      <c r="C30" s="44" t="s">
        <v>92</v>
      </c>
      <c r="D30" s="45">
        <v>2</v>
      </c>
      <c r="E30" s="46"/>
      <c r="F30" s="47" t="str">
        <f t="shared" si="2"/>
        <v> </v>
      </c>
      <c r="H30" s="6"/>
      <c r="I30" s="3"/>
      <c r="J30" s="6"/>
      <c r="K30" s="6"/>
      <c r="M30" s="18" t="s">
        <v>67</v>
      </c>
      <c r="N30" s="16">
        <v>4</v>
      </c>
      <c r="O30" s="33"/>
      <c r="P30" s="17" t="str">
        <f t="shared" si="1"/>
        <v> </v>
      </c>
      <c r="Q30" s="6"/>
      <c r="R30" s="37" t="s">
        <v>105</v>
      </c>
      <c r="X30" s="6"/>
      <c r="Y30" s="6"/>
      <c r="Z30" s="6"/>
      <c r="AA30" s="6"/>
    </row>
    <row r="31" spans="2:27" ht="13.5" customHeight="1">
      <c r="B31" s="84"/>
      <c r="C31" s="15" t="s">
        <v>9</v>
      </c>
      <c r="D31" s="16">
        <v>5</v>
      </c>
      <c r="E31" s="33"/>
      <c r="F31" s="17" t="str">
        <f t="shared" si="2"/>
        <v> </v>
      </c>
      <c r="M31" s="18" t="s">
        <v>68</v>
      </c>
      <c r="N31" s="16">
        <v>5</v>
      </c>
      <c r="O31" s="33"/>
      <c r="P31" s="17" t="str">
        <f t="shared" si="1"/>
        <v> </v>
      </c>
      <c r="Q31" s="6"/>
      <c r="R31" s="62"/>
      <c r="S31" s="63"/>
      <c r="T31" s="63"/>
      <c r="U31" s="63"/>
      <c r="V31" s="63"/>
      <c r="W31" s="63"/>
      <c r="X31" s="63"/>
      <c r="Y31" s="63"/>
      <c r="Z31" s="64"/>
      <c r="AA31" s="6"/>
    </row>
    <row r="32" spans="2:27" ht="13.5" customHeight="1">
      <c r="B32" s="84"/>
      <c r="C32" s="15" t="s">
        <v>10</v>
      </c>
      <c r="D32" s="16">
        <v>2</v>
      </c>
      <c r="E32" s="33"/>
      <c r="F32" s="17" t="str">
        <f t="shared" si="2"/>
        <v> </v>
      </c>
      <c r="M32" s="18" t="s">
        <v>69</v>
      </c>
      <c r="N32" s="16">
        <v>1</v>
      </c>
      <c r="O32" s="33"/>
      <c r="P32" s="17" t="str">
        <f t="shared" si="1"/>
        <v> </v>
      </c>
      <c r="Q32" s="6"/>
      <c r="R32" s="65"/>
      <c r="S32" s="66"/>
      <c r="T32" s="66"/>
      <c r="U32" s="66"/>
      <c r="V32" s="66"/>
      <c r="W32" s="66"/>
      <c r="X32" s="66"/>
      <c r="Y32" s="66"/>
      <c r="Z32" s="67"/>
      <c r="AA32" s="6"/>
    </row>
    <row r="33" spans="2:27" ht="13.5" customHeight="1">
      <c r="B33" s="84"/>
      <c r="C33" s="15" t="s">
        <v>11</v>
      </c>
      <c r="D33" s="16">
        <v>3</v>
      </c>
      <c r="E33" s="33"/>
      <c r="F33" s="17" t="str">
        <f t="shared" si="2"/>
        <v> </v>
      </c>
      <c r="M33" s="18" t="s">
        <v>70</v>
      </c>
      <c r="N33" s="16">
        <v>1</v>
      </c>
      <c r="O33" s="33"/>
      <c r="P33" s="17" t="str">
        <f t="shared" si="1"/>
        <v> </v>
      </c>
      <c r="Q33" s="6"/>
      <c r="R33" s="65"/>
      <c r="S33" s="66"/>
      <c r="T33" s="66"/>
      <c r="U33" s="66"/>
      <c r="V33" s="66"/>
      <c r="W33" s="66"/>
      <c r="X33" s="66"/>
      <c r="Y33" s="66"/>
      <c r="Z33" s="67"/>
      <c r="AA33" s="6"/>
    </row>
    <row r="34" spans="2:27" ht="13.5" customHeight="1">
      <c r="B34" s="84"/>
      <c r="C34" s="15" t="s">
        <v>12</v>
      </c>
      <c r="D34" s="16">
        <v>2</v>
      </c>
      <c r="E34" s="33"/>
      <c r="F34" s="17" t="str">
        <f t="shared" si="2"/>
        <v> </v>
      </c>
      <c r="M34" s="18" t="s">
        <v>71</v>
      </c>
      <c r="N34" s="16">
        <v>1</v>
      </c>
      <c r="O34" s="33"/>
      <c r="P34" s="17" t="str">
        <f t="shared" si="1"/>
        <v> </v>
      </c>
      <c r="Q34" s="6"/>
      <c r="R34" s="65"/>
      <c r="S34" s="66"/>
      <c r="T34" s="66"/>
      <c r="U34" s="66"/>
      <c r="V34" s="66"/>
      <c r="W34" s="66"/>
      <c r="X34" s="66"/>
      <c r="Y34" s="66"/>
      <c r="Z34" s="67"/>
      <c r="AA34" s="6"/>
    </row>
    <row r="35" spans="2:27" ht="13.5" customHeight="1">
      <c r="B35" s="85"/>
      <c r="C35" s="29" t="s">
        <v>95</v>
      </c>
      <c r="D35" s="22">
        <v>4</v>
      </c>
      <c r="E35" s="34"/>
      <c r="F35" s="23" t="str">
        <f t="shared" si="2"/>
        <v> </v>
      </c>
      <c r="M35" s="18" t="s">
        <v>72</v>
      </c>
      <c r="N35" s="16">
        <v>4</v>
      </c>
      <c r="O35" s="33"/>
      <c r="P35" s="17" t="str">
        <f t="shared" si="1"/>
        <v> </v>
      </c>
      <c r="Q35" s="6"/>
      <c r="R35" s="65"/>
      <c r="S35" s="66"/>
      <c r="T35" s="66"/>
      <c r="U35" s="66"/>
      <c r="V35" s="66"/>
      <c r="W35" s="66"/>
      <c r="X35" s="66"/>
      <c r="Y35" s="66"/>
      <c r="Z35" s="67"/>
      <c r="AA35" s="6"/>
    </row>
    <row r="36" spans="2:27" ht="13.5" customHeight="1">
      <c r="B36" s="99" t="s">
        <v>78</v>
      </c>
      <c r="C36" s="100"/>
      <c r="D36" s="30">
        <v>0.4</v>
      </c>
      <c r="E36" s="25" t="s">
        <v>80</v>
      </c>
      <c r="F36" s="49">
        <f>IF(COUNTIF(F5:F35,"○")&gt;5,COUNTIF(F5:F35,"○"),COUNTIF(F5:F35,"○")*-1)</f>
        <v>0</v>
      </c>
      <c r="M36" s="18" t="s">
        <v>39</v>
      </c>
      <c r="N36" s="16">
        <v>2</v>
      </c>
      <c r="O36" s="33"/>
      <c r="P36" s="17" t="str">
        <f t="shared" si="1"/>
        <v> </v>
      </c>
      <c r="Q36" s="6"/>
      <c r="R36" s="65"/>
      <c r="S36" s="66"/>
      <c r="T36" s="66"/>
      <c r="U36" s="66"/>
      <c r="V36" s="66"/>
      <c r="W36" s="66"/>
      <c r="X36" s="66"/>
      <c r="Y36" s="66"/>
      <c r="Z36" s="67"/>
      <c r="AA36" s="6"/>
    </row>
    <row r="37" spans="2:27" ht="13.5" customHeight="1">
      <c r="B37" s="101"/>
      <c r="C37" s="102"/>
      <c r="D37" s="31"/>
      <c r="E37" s="50" t="e">
        <f>ABS(F36)/F37</f>
        <v>#DIV/0!</v>
      </c>
      <c r="F37" s="32">
        <f>IF(COUNTA(E5:E35)&gt;15,"ERROR",COUNTA(E5:E35))</f>
        <v>0</v>
      </c>
      <c r="M37" s="18" t="s">
        <v>40</v>
      </c>
      <c r="N37" s="16">
        <v>1</v>
      </c>
      <c r="O37" s="33"/>
      <c r="P37" s="17" t="str">
        <f t="shared" si="1"/>
        <v> </v>
      </c>
      <c r="Q37" s="6"/>
      <c r="R37" s="65"/>
      <c r="S37" s="66"/>
      <c r="T37" s="66"/>
      <c r="U37" s="66"/>
      <c r="V37" s="66"/>
      <c r="W37" s="66"/>
      <c r="X37" s="66"/>
      <c r="Y37" s="66"/>
      <c r="Z37" s="67"/>
      <c r="AA37" s="6"/>
    </row>
    <row r="38" spans="13:27" ht="13.5" customHeight="1">
      <c r="M38" s="18" t="s">
        <v>41</v>
      </c>
      <c r="N38" s="16">
        <v>1</v>
      </c>
      <c r="O38" s="33"/>
      <c r="P38" s="17" t="str">
        <f t="shared" si="1"/>
        <v> </v>
      </c>
      <c r="Q38" s="6"/>
      <c r="R38" s="65"/>
      <c r="S38" s="66"/>
      <c r="T38" s="66"/>
      <c r="U38" s="66"/>
      <c r="V38" s="66"/>
      <c r="W38" s="66"/>
      <c r="X38" s="66"/>
      <c r="Y38" s="66"/>
      <c r="Z38" s="67"/>
      <c r="AA38" s="6"/>
    </row>
    <row r="39" spans="13:27" ht="13.5" customHeight="1">
      <c r="M39" s="21" t="s">
        <v>42</v>
      </c>
      <c r="N39" s="22">
        <v>1</v>
      </c>
      <c r="O39" s="34"/>
      <c r="P39" s="23" t="str">
        <f t="shared" si="1"/>
        <v> </v>
      </c>
      <c r="Q39" s="6"/>
      <c r="R39" s="68"/>
      <c r="S39" s="69"/>
      <c r="T39" s="69"/>
      <c r="U39" s="69"/>
      <c r="V39" s="69"/>
      <c r="W39" s="69"/>
      <c r="X39" s="69"/>
      <c r="Y39" s="69"/>
      <c r="Z39" s="70"/>
      <c r="AA39" s="6"/>
    </row>
    <row r="40" spans="13:27" ht="13.5" customHeight="1">
      <c r="M40" s="55" t="s">
        <v>78</v>
      </c>
      <c r="N40" s="30">
        <v>0.4</v>
      </c>
      <c r="O40" s="25" t="s">
        <v>82</v>
      </c>
      <c r="P40" s="49">
        <f>IF(COUNTIF(P5:P39,"○")&gt;9,COUNTIF(P5:P39,"○"),COUNTIF(P5:P39,"○")*-1)</f>
        <v>0</v>
      </c>
      <c r="Q40" s="6"/>
      <c r="R40" s="6"/>
      <c r="X40" s="6"/>
      <c r="Y40" s="6"/>
      <c r="Z40" s="6"/>
      <c r="AA40" s="6"/>
    </row>
    <row r="41" spans="13:16" ht="12.75">
      <c r="M41" s="56"/>
      <c r="N41" s="8"/>
      <c r="O41" s="50" t="e">
        <f>ABS(P40/P41)</f>
        <v>#DIV/0!</v>
      </c>
      <c r="P41" s="26">
        <f>IF(COUNTA(O5:O39)&gt;25,"ERROR",COUNTA(O5:O39))</f>
        <v>0</v>
      </c>
    </row>
    <row r="42" ht="3" customHeight="1">
      <c r="P42" s="28"/>
    </row>
    <row r="44" spans="10:11" ht="12.75">
      <c r="J44" s="53">
        <f>ABS(F36)+ABS(K20)+ABS(P40)</f>
        <v>1</v>
      </c>
      <c r="K44" s="51"/>
    </row>
    <row r="45" spans="10:11" ht="12.75">
      <c r="J45" s="52">
        <v>55</v>
      </c>
      <c r="K45" s="51">
        <f>J44/J45</f>
        <v>0.01818181818181818</v>
      </c>
    </row>
  </sheetData>
  <sheetProtection sheet="1" objects="1" scenarios="1"/>
  <mergeCells count="31">
    <mergeCell ref="R31:Z39"/>
    <mergeCell ref="S7:X7"/>
    <mergeCell ref="V22:W23"/>
    <mergeCell ref="X22:Z23"/>
    <mergeCell ref="R26:Z28"/>
    <mergeCell ref="X20:Z21"/>
    <mergeCell ref="V16:W17"/>
    <mergeCell ref="X16:Z17"/>
    <mergeCell ref="X18:Z19"/>
    <mergeCell ref="V18:W19"/>
    <mergeCell ref="T18:U19"/>
    <mergeCell ref="R22:S23"/>
    <mergeCell ref="T22:U23"/>
    <mergeCell ref="R16:S17"/>
    <mergeCell ref="T16:U17"/>
    <mergeCell ref="R20:S21"/>
    <mergeCell ref="T20:U21"/>
    <mergeCell ref="B5:B10"/>
    <mergeCell ref="B24:B29"/>
    <mergeCell ref="B17:B23"/>
    <mergeCell ref="R18:S19"/>
    <mergeCell ref="V20:W21"/>
    <mergeCell ref="M40:M41"/>
    <mergeCell ref="B3:F3"/>
    <mergeCell ref="H3:K3"/>
    <mergeCell ref="M3:P3"/>
    <mergeCell ref="B30:B35"/>
    <mergeCell ref="B36:C37"/>
    <mergeCell ref="H20:H21"/>
    <mergeCell ref="B4:C4"/>
    <mergeCell ref="B11:B16"/>
  </mergeCells>
  <printOptions/>
  <pageMargins left="0.3937007874015748" right="0.3937007874015748" top="0.984251968503937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技術士一次試験分析シート　H17,H18</dc:title>
  <dc:subject/>
  <dc:creator/>
  <cp:keywords/>
  <dc:description>H18は10/16発表センター正答により確定ではない。</dc:description>
  <cp:lastModifiedBy>TORII</cp:lastModifiedBy>
  <cp:lastPrinted>2006-10-24T06:35:22Z</cp:lastPrinted>
  <dcterms:created xsi:type="dcterms:W3CDTF">2006-10-10T03:02:11Z</dcterms:created>
  <dcterms:modified xsi:type="dcterms:W3CDTF">2006-11-02T09:35:23Z</dcterms:modified>
  <cp:category/>
  <cp:version/>
  <cp:contentType/>
  <cp:contentStatus/>
</cp:coreProperties>
</file>